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481.A/Anexe formatate/"/>
    </mc:Choice>
  </mc:AlternateContent>
  <xr:revisionPtr revIDLastSave="22" documentId="13_ncr:1_{7B33E52A-BCA4-489E-AD81-6688FEE27177}" xr6:coauthVersionLast="47" xr6:coauthVersionMax="47" xr10:uidLastSave="{24B00FBD-C06C-4E7A-8B69-A0A8E9A38361}"/>
  <bookViews>
    <workbookView xWindow="-108" yWindow="-108" windowWidth="23256" windowHeight="12576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12" i="2" l="1"/>
  <c r="E33" i="2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E41" i="2" l="1"/>
  <c r="L41" i="2" s="1"/>
  <c r="L39" i="2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<sst xmlns="http://schemas.openxmlformats.org/spreadsheetml/2006/main" count="368" uniqueCount="146">
  <si>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t>Instrument JASPERS de calculare a emisiilor GES</t>
  </si>
  <si>
    <t xml:space="preserve">Versiunea 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</si>
  <si>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</si>
  <si>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</si>
  <si>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</si>
  <si>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</si>
  <si>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</si>
  <si>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</si>
  <si>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</si>
  <si>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</si>
  <si>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</si>
  <si>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</si>
  <si>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</si>
  <si>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</si>
  <si>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</si>
  <si>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ELECTRIC</t>
  </si>
  <si>
    <t>Clasa</t>
  </si>
  <si>
    <t>Autoturisme</t>
  </si>
  <si>
    <t>LGV</t>
  </si>
  <si>
    <t>OGV1</t>
  </si>
  <si>
    <t>OGV2</t>
  </si>
  <si>
    <t>PSV</t>
  </si>
  <si>
    <t>Troleibuz</t>
  </si>
  <si>
    <t>Autobuz electric</t>
  </si>
  <si>
    <t>Tramvai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</si>
  <si>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</si>
  <si>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</si>
  <si>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</si>
  <si>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</si>
  <si>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</si>
  <si>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</si>
  <si>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COMBUSTIBILI CONVENŢIONALI</t>
  </si>
  <si>
    <t>TOTAL</t>
  </si>
  <si>
    <t>Tipul vehiculelor</t>
  </si>
  <si>
    <t>Kilometri parcurşi de vehicule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</si>
  <si>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</si>
  <si>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</si>
  <si>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</si>
  <si>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</si>
  <si>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</si>
  <si>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</si>
  <si>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</si>
  <si>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</si>
  <si>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</si>
  <si>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</si>
  <si>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</si>
  <si>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LDV</t>
  </si>
  <si>
    <t>HDV</t>
  </si>
  <si>
    <t>Autoturisme electrice</t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</si>
  <si>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</si>
  <si>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</si>
  <si>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</si>
  <si>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</si>
  <si>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>Clase detaliate
(Intensitatea orară medie anuală a traficului)</t>
  </si>
  <si>
    <t xml:space="preserve"> Transport Public
(Intensitatea orară medie anuală a traficului)</t>
  </si>
  <si>
    <t>Denumirea tronsonului/drumului</t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</si>
  <si>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</si>
  <si>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</si>
  <si>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</si>
  <si>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</si>
  <si>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</si>
  <si>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</si>
  <si>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t>Vehkm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</si>
  <si>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</si>
  <si>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</si>
  <si>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</si>
  <si>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</si>
  <si>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t>Emisii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</si>
  <si>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</si>
  <si>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 xml:space="preserve">Tabel S2: Emisiile vehiculelor alimentate cu electricitate </t>
  </si>
  <si>
    <t>kWh/km</t>
  </si>
  <si>
    <t>vkm</t>
  </si>
  <si>
    <t>kWh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</si>
  <si>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</si>
  <si>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 xml:space="preserve">Calcularea emisiilor GES utilizând date de trafic dezagregate </t>
  </si>
  <si>
    <t>Tabel D1: Kilometrii parcurşi de vehicule pentru anul modelării</t>
  </si>
  <si>
    <t>000's of vkm</t>
  </si>
  <si>
    <t>Tabel D2: Combustibilul consumat pentru anul modelării</t>
  </si>
  <si>
    <t>litri</t>
  </si>
  <si>
    <t>Tabel D3: Emisiile GES pentru anul modelării</t>
  </si>
  <si>
    <t>kgCO2e</t>
  </si>
  <si>
    <t xml:space="preserve">Numărul total anual de kilometri parcurşi de fiecare clasă de vehicule, pe fiecare tronson </t>
  </si>
  <si>
    <t xml:space="preserve">Consumul de combustibili pe fiecare clasă de vehicule şi tronson, în funcţie de viteză şi de kilometrii parcurşi de vehicule </t>
  </si>
  <si>
    <t xml:space="preserve">Emisii GES bazate pe consumul de combustibil şi tipul de combustibil </t>
  </si>
  <si>
    <t>Subtotaluri</t>
  </si>
  <si>
    <t>Drum</t>
  </si>
  <si>
    <t>Electric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</si>
  <si>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</si>
  <si>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</si>
  <si>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</si>
  <si>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</si>
  <si>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</si>
  <si>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</si>
  <si>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</si>
  <si>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</si>
  <si>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</si>
  <si>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</si>
  <si>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</si>
  <si>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</si>
  <si>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>Toate LDV</t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</si>
  <si>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</si>
  <si>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</si>
  <si>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Sursa: </t>
  </si>
  <si>
    <t>EUROSTAT</t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</si>
  <si>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</si>
  <si>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</si>
  <si>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 xml:space="preserve">Tabel P2a: Factori prestabiliţi pentru vehicule convenţionale </t>
  </si>
  <si>
    <t>Tabel P2b: Factori prestabiliţi pentru vehicule  electrice</t>
  </si>
  <si>
    <t>Tip</t>
  </si>
  <si>
    <t>a</t>
  </si>
  <si>
    <t>b</t>
  </si>
  <si>
    <t>c</t>
  </si>
  <si>
    <t>d</t>
  </si>
  <si>
    <t>Autoturism</t>
  </si>
  <si>
    <t>Intervale sugerate</t>
  </si>
  <si>
    <t>1.80 - 2.55</t>
  </si>
  <si>
    <t>1.20 - 2.50</t>
  </si>
  <si>
    <t>1.90 - 4.00</t>
  </si>
  <si>
    <t xml:space="preserve">Tabel P2c: Calcularea consumului (Litri de combustibil pe km) 2010 - niveluri de consum pentru evaluarea agregată </t>
  </si>
  <si>
    <t>kwh/km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</si>
  <si>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</si>
  <si>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>Autoturisme-B</t>
  </si>
  <si>
    <t>Autoturisme-M</t>
  </si>
  <si>
    <t>Tabel P2d: Calcularea consumului (Litri de combustibil pe km) 2010 - niveluri de consum pentru evaluarea dezagregată</t>
  </si>
  <si>
    <t>Viteza km/h</t>
  </si>
  <si>
    <t>Sursa:</t>
  </si>
  <si>
    <t xml:space="preserve">Ghidul Național de Evaluare a Proiectelor aferent Master Planului General de Transport (MPGT) pentru România, Volumul 2, Partea C </t>
  </si>
  <si>
    <t xml:space="preserve">Tabel P3: Factori de reducere ai consumului de combustibil 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</si>
  <si>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</si>
  <si>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</si>
  <si>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/>
  </si>
  <si>
    <t>Ghidul Național de Evaluare a Proiectelor aferent Master Planului General de Transport (MPGT) pentru România, Volumul 2, Partea C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</si>
  <si>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</si>
  <si>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</si>
  <si>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</si>
  <si>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</si>
  <si>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CO2e</t>
  </si>
  <si>
    <t>Tabel P5: Generarea energiei</t>
  </si>
  <si>
    <t xml:space="preserve">Rata emisiilor GES pe unitate de combustibil consumat (pentru electricitate) </t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</si>
  <si>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</si>
  <si>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</si>
  <si>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 xml:space="preserve">valoare din 2013 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</si>
  <si>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</si>
  <si>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t xml:space="preserve">Tabel P6: Factori de echivalenţă pentru gazele cu efect de seră </t>
  </si>
  <si>
    <t xml:space="preserve">Folosite pentru transformarea fiecărui gaz cu efect de seră în echivalent de CO2 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</si>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</sst>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0" fontId="15" fillId="0" borderId="0" applyNumberFormat="0" applyFill="0" applyBorder="0" applyAlignment="0" applyProtection="0"/>
    <xf numFmtId="0" fontId="4" fillId="3" borderId="2">
      <alignment horizontal="left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9" fontId="8" fillId="0" borderId="0" xfId="1" applyFont="1" applyAlignment="1">
      <alignment horizontal="left"/>
    </xf>
    <xf numFmtId="0" fontId="5" fillId="0" borderId="0" xfId="0" applyFont="1"/>
    <xf numFmtId="2" fontId="7" fillId="0" borderId="0" xfId="1" applyNumberFormat="1" applyFont="1" applyFill="1"/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3" fontId="0" fillId="0" borderId="0" xfId="0" applyNumberFormat="1"/>
    <xf numFmtId="0" fontId="9" fillId="0" borderId="0" xfId="0" applyFont="1"/>
    <xf numFmtId="0" fontId="16" fillId="0" borderId="0" xfId="0" applyFont="1"/>
    <xf numFmtId="0" fontId="17" fillId="0" borderId="0" xfId="0" applyFont="1"/>
    <xf numFmtId="0" fontId="15" fillId="0" borderId="0" xfId="9"/>
    <xf numFmtId="3" fontId="14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8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7" fillId="0" borderId="0" xfId="0" applyFont="1"/>
    <xf numFmtId="3" fontId="14" fillId="4" borderId="17" xfId="8" applyNumberFormat="1" applyProtection="1">
      <protection hidden="1"/>
    </xf>
    <xf numFmtId="0" fontId="7" fillId="0" borderId="0" xfId="0" applyFont="1" applyAlignment="1">
      <alignment horizontal="right"/>
    </xf>
    <xf numFmtId="3" fontId="14" fillId="4" borderId="17" xfId="8" applyNumberFormat="1" applyAlignment="1">
      <alignment horizontal="right"/>
    </xf>
    <xf numFmtId="9" fontId="7" fillId="0" borderId="5" xfId="1" applyFont="1" applyFill="1" applyBorder="1" applyAlignment="1">
      <alignment horizontal="right"/>
    </xf>
    <xf numFmtId="9" fontId="7" fillId="0" borderId="6" xfId="1" applyFont="1" applyFill="1" applyBorder="1" applyAlignment="1">
      <alignment horizontal="right"/>
    </xf>
    <xf numFmtId="9" fontId="7" fillId="0" borderId="7" xfId="1" applyFont="1" applyFill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64" fontId="13" fillId="0" borderId="16" xfId="17" applyFont="1" applyFill="1" applyBorder="1" applyAlignment="1">
      <alignment horizontal="left"/>
    </xf>
    <xf numFmtId="0" fontId="17" fillId="5" borderId="0" xfId="0" applyFont="1" applyFill="1"/>
    <xf numFmtId="0" fontId="0" fillId="5" borderId="0" xfId="0" applyFill="1"/>
    <xf numFmtId="0" fontId="19" fillId="5" borderId="0" xfId="0" applyFont="1" applyFill="1"/>
    <xf numFmtId="0" fontId="0" fillId="5" borderId="0" xfId="0" applyFill="1" applyAlignment="1">
      <alignment horizontal="left" vertical="top" wrapText="1"/>
    </xf>
    <xf numFmtId="0" fontId="21" fillId="5" borderId="0" xfId="0" applyFont="1" applyFill="1"/>
    <xf numFmtId="1" fontId="7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7" fillId="7" borderId="13" xfId="0" applyNumberFormat="1" applyFont="1" applyFill="1" applyBorder="1" applyAlignment="1" applyProtection="1">
      <alignment horizontal="right"/>
      <protection locked="0"/>
    </xf>
    <xf numFmtId="9" fontId="7" fillId="7" borderId="6" xfId="0" applyNumberFormat="1" applyFont="1" applyFill="1" applyBorder="1" applyAlignment="1" applyProtection="1">
      <alignment horizontal="right"/>
      <protection locked="0"/>
    </xf>
    <xf numFmtId="9" fontId="7" fillId="7" borderId="14" xfId="0" applyNumberFormat="1" applyFont="1" applyFill="1" applyBorder="1" applyAlignment="1" applyProtection="1">
      <alignment horizontal="right"/>
      <protection locked="0"/>
    </xf>
    <xf numFmtId="9" fontId="7" fillId="7" borderId="0" xfId="0" applyNumberFormat="1" applyFont="1" applyFill="1" applyAlignment="1" applyProtection="1">
      <alignment horizontal="right"/>
      <protection locked="0"/>
    </xf>
    <xf numFmtId="9" fontId="7" fillId="7" borderId="15" xfId="0" applyNumberFormat="1" applyFont="1" applyFill="1" applyBorder="1" applyAlignment="1" applyProtection="1">
      <alignment horizontal="right"/>
      <protection locked="0"/>
    </xf>
    <xf numFmtId="9" fontId="7" fillId="7" borderId="11" xfId="0" applyNumberFormat="1" applyFont="1" applyFill="1" applyBorder="1" applyAlignment="1" applyProtection="1">
      <alignment horizontal="right"/>
      <protection locked="0"/>
    </xf>
    <xf numFmtId="0" fontId="13" fillId="7" borderId="1" xfId="7" applyFill="1" applyBorder="1" applyProtection="1">
      <protection locked="0"/>
    </xf>
    <xf numFmtId="0" fontId="13" fillId="7" borderId="16" xfId="7" applyFill="1" applyAlignment="1" applyProtection="1">
      <alignment horizontal="left"/>
      <protection locked="0"/>
    </xf>
    <xf numFmtId="0" fontId="13" fillId="7" borderId="16" xfId="7" applyFill="1" applyAlignment="1" applyProtection="1">
      <alignment horizontal="right"/>
      <protection locked="0"/>
    </xf>
    <xf numFmtId="0" fontId="4" fillId="8" borderId="2" xfId="10" applyFill="1">
      <alignment horizontal="left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4" fillId="8" borderId="2" xfId="10" applyFill="1" applyAlignment="1">
      <alignment horizontal="center"/>
    </xf>
    <xf numFmtId="0" fontId="4" fillId="8" borderId="6" xfId="0" applyFont="1" applyFill="1" applyBorder="1"/>
    <xf numFmtId="0" fontId="4" fillId="8" borderId="7" xfId="0" applyFont="1" applyFill="1" applyBorder="1"/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4" fillId="8" borderId="11" xfId="0" applyFont="1" applyFill="1" applyBorder="1"/>
    <xf numFmtId="0" fontId="4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4" fillId="8" borderId="10" xfId="0" applyFont="1" applyFill="1" applyBorder="1"/>
    <xf numFmtId="0" fontId="4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4" fillId="8" borderId="13" xfId="0" applyFont="1" applyFill="1" applyBorder="1" applyAlignment="1">
      <alignment horizontal="right"/>
    </xf>
    <xf numFmtId="0" fontId="4" fillId="8" borderId="2" xfId="0" applyFont="1" applyFill="1" applyBorder="1"/>
    <xf numFmtId="0" fontId="4" fillId="8" borderId="3" xfId="0" applyFont="1" applyFill="1" applyBorder="1"/>
    <xf numFmtId="0" fontId="4" fillId="8" borderId="4" xfId="0" applyFont="1" applyFill="1" applyBorder="1" applyAlignment="1">
      <alignment horizontal="right"/>
    </xf>
    <xf numFmtId="0" fontId="4" fillId="8" borderId="4" xfId="0" applyFont="1" applyFill="1" applyBorder="1"/>
    <xf numFmtId="1" fontId="4" fillId="8" borderId="3" xfId="0" applyNumberFormat="1" applyFont="1" applyFill="1" applyBorder="1" applyAlignment="1">
      <alignment horizontal="left"/>
    </xf>
    <xf numFmtId="1" fontId="4" fillId="8" borderId="4" xfId="0" applyNumberFormat="1" applyFont="1" applyFill="1" applyBorder="1" applyAlignment="1">
      <alignment horizontal="left"/>
    </xf>
    <xf numFmtId="1" fontId="4" fillId="8" borderId="1" xfId="0" applyNumberFormat="1" applyFont="1" applyFill="1" applyBorder="1" applyAlignment="1">
      <alignment horizontal="left"/>
    </xf>
    <xf numFmtId="0" fontId="5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right"/>
    </xf>
    <xf numFmtId="168" fontId="13" fillId="6" borderId="16" xfId="17" applyNumberFormat="1" applyFont="1" applyFill="1" applyBorder="1" applyAlignment="1">
      <alignment horizontal="left"/>
    </xf>
    <xf numFmtId="167" fontId="13" fillId="6" borderId="16" xfId="17" applyNumberFormat="1" applyFont="1" applyFill="1" applyBorder="1" applyAlignment="1">
      <alignment horizontal="left"/>
    </xf>
    <xf numFmtId="164" fontId="13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3" fillId="6" borderId="16" xfId="7" applyNumberFormat="1" applyFill="1" applyAlignment="1">
      <alignment horizontal="left"/>
    </xf>
    <xf numFmtId="0" fontId="4" fillId="8" borderId="10" xfId="10" applyFill="1" applyBorder="1" applyAlignment="1">
      <alignment horizontal="center"/>
    </xf>
    <xf numFmtId="3" fontId="24" fillId="0" borderId="17" xfId="8" applyNumberFormat="1" applyFont="1" applyFill="1"/>
    <xf numFmtId="169" fontId="13" fillId="6" borderId="16" xfId="17" applyNumberFormat="1" applyFont="1" applyFill="1" applyBorder="1" applyAlignment="1">
      <alignment horizontal="left"/>
    </xf>
    <xf numFmtId="0" fontId="22" fillId="0" borderId="16" xfId="0" applyFont="1" applyBorder="1"/>
    <xf numFmtId="0" fontId="4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4" fillId="8" borderId="1" xfId="10" applyFill="1" applyBorder="1" applyAlignment="1">
      <alignment horizontal="center" wrapText="1"/>
    </xf>
    <xf numFmtId="1" fontId="4" fillId="8" borderId="3" xfId="0" applyNumberFormat="1" applyFont="1" applyFill="1" applyBorder="1" applyAlignment="1">
      <alignment horizontal="left" wrapText="1"/>
    </xf>
    <xf numFmtId="0" fontId="4" fillId="8" borderId="3" xfId="0" applyFont="1" applyFill="1" applyBorder="1" applyAlignment="1">
      <alignment wrapText="1"/>
    </xf>
    <xf numFmtId="0" fontId="4" fillId="8" borderId="4" xfId="0" applyFont="1" applyFill="1" applyBorder="1" applyAlignment="1">
      <alignment wrapText="1"/>
    </xf>
    <xf numFmtId="1" fontId="4" fillId="8" borderId="4" xfId="0" applyNumberFormat="1" applyFont="1" applyFill="1" applyBorder="1" applyAlignment="1">
      <alignment horizontal="left" wrapText="1"/>
    </xf>
    <xf numFmtId="0" fontId="32" fillId="0" borderId="0" xfId="0" applyFont="1"/>
    <xf numFmtId="0" fontId="35" fillId="0" borderId="0" xfId="0" applyFont="1"/>
    <xf numFmtId="0" fontId="3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/>
    <xf numFmtId="9" fontId="10" fillId="6" borderId="16" xfId="7" applyNumberFormat="1" applyFont="1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4" fillId="8" borderId="13" xfId="10" applyFill="1" applyBorder="1" applyAlignment="1">
      <alignment horizontal="center" wrapText="1"/>
    </xf>
    <xf numFmtId="0" fontId="4" fillId="8" borderId="15" xfId="10" applyFill="1" applyBorder="1" applyAlignment="1">
      <alignment horizontal="center" wrapText="1"/>
    </xf>
    <xf numFmtId="0" fontId="4" fillId="8" borderId="14" xfId="10" applyFill="1" applyBorder="1" applyAlignment="1">
      <alignment horizontal="center" wrapText="1"/>
    </xf>
    <xf numFmtId="0" fontId="4" fillId="8" borderId="2" xfId="10" applyFill="1" applyAlignment="1">
      <alignment horizontal="center" wrapText="1"/>
    </xf>
    <xf numFmtId="0" fontId="4" fillId="8" borderId="4" xfId="10" applyFill="1" applyBorder="1" applyAlignment="1">
      <alignment horizontal="center" wrapText="1"/>
    </xf>
    <xf numFmtId="0" fontId="4" fillId="8" borderId="3" xfId="10" applyFill="1" applyBorder="1" applyAlignment="1">
      <alignment horizontal="center"/>
    </xf>
    <xf numFmtId="0" fontId="4" fillId="8" borderId="4" xfId="1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5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9526</xdr:rowOff>
    </xdr:from>
    <xdr:to>
      <xdr:col>6</xdr:col>
      <xdr:colOff>718185</xdr:colOff>
      <xdr:row>14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47626</xdr:rowOff>
    </xdr:from>
    <xdr:to>
      <xdr:col>8</xdr:col>
      <xdr:colOff>293869</xdr:colOff>
      <xdr:row>23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161924</xdr:rowOff>
    </xdr:from>
    <xdr:to>
      <xdr:col>8</xdr:col>
      <xdr:colOff>220711</xdr:colOff>
      <xdr:row>27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opLeftCell="A19" zoomScaleNormal="100" workbookViewId="0">
      <selection sqref="A1:XFD1"/>
    </sheetView>
  </sheetViews>
  <sheetFormatPr defaultColWidth="0" defaultRowHeight="14.4" zeroHeight="1" x14ac:dyDescent="0.3"/>
  <cols>
    <col min="1" max="1" width="5.44140625" style="51" customWidth="1"/>
    <col min="2" max="12" width="11.6640625" style="51" customWidth="1"/>
    <col min="13" max="17" width="11.6640625" style="51" hidden="1" customWidth="1"/>
    <col min="18" max="16384" width="9.109375" style="51" hidden="1"/>
  </cols>
  <sheetData>
    <row r="1" spans="2:11" ht="52.2" customHeight="1" x14ac:dyDescent="0.5">
      <c r="B1" s="50" t="s">
        <v>0</v>
      </c>
      <c r="J1" s="51" t="s">
        <v>1</v>
      </c>
      <c r="K1" s="51">
        <v>1</v>
      </c>
    </row>
    <row r="2" spans="2:11" x14ac:dyDescent="0.3">
      <c r="B2" s="52"/>
    </row>
    <row r="3" spans="2:11" x14ac:dyDescent="0.3">
      <c r="B3" s="54" t="s">
        <v>2</v>
      </c>
    </row>
    <row r="4" spans="2:11" ht="34.5" customHeight="1" x14ac:dyDescent="0.3">
      <c r="B4" s="137" t="s">
        <v>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38.25" customHeight="1" x14ac:dyDescent="0.3">
      <c r="B5" s="137" t="s">
        <v>4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2:11" ht="24.75" customHeight="1" x14ac:dyDescent="0.3"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2:11" ht="23.25" customHeight="1" x14ac:dyDescent="0.3"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</row>
    <row r="8" spans="2:11" ht="36" customHeight="1" x14ac:dyDescent="0.3">
      <c r="B8" s="137" t="s">
        <v>6</v>
      </c>
      <c r="C8" s="137"/>
      <c r="D8" s="137"/>
      <c r="E8" s="137"/>
      <c r="F8" s="137"/>
      <c r="G8" s="137"/>
      <c r="H8" s="137"/>
      <c r="I8" s="137"/>
      <c r="J8" s="137"/>
      <c r="K8" s="137"/>
    </row>
    <row r="9" spans="2:11" x14ac:dyDescent="0.3"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2:11" x14ac:dyDescent="0.3">
      <c r="B10" s="137" t="s">
        <v>7</v>
      </c>
      <c r="C10" s="137"/>
      <c r="D10" s="137"/>
      <c r="E10" s="137"/>
      <c r="F10" s="137"/>
      <c r="G10" s="137"/>
      <c r="H10" s="137"/>
      <c r="I10" s="137"/>
      <c r="J10" s="137"/>
      <c r="K10" s="137"/>
    </row>
    <row r="11" spans="2:11" x14ac:dyDescent="0.3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2:11" x14ac:dyDescent="0.3"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1" x14ac:dyDescent="0.3"/>
    <row r="14" spans="2:1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2:1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2:11" x14ac:dyDescent="0.3">
      <c r="B16" s="137" t="s">
        <v>8</v>
      </c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 x14ac:dyDescent="0.3"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2:11" x14ac:dyDescent="0.3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 x14ac:dyDescent="0.3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 x14ac:dyDescent="0.3"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2:11" x14ac:dyDescent="0.3"/>
    <row r="23" spans="2:11" x14ac:dyDescent="0.3"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2:11" x14ac:dyDescent="0.3"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 ht="33" customHeight="1" x14ac:dyDescent="0.3">
      <c r="B25" s="137" t="s">
        <v>9</v>
      </c>
      <c r="C25" s="137"/>
      <c r="D25" s="137"/>
      <c r="E25" s="137"/>
      <c r="F25" s="137"/>
      <c r="G25" s="137"/>
      <c r="H25" s="137"/>
      <c r="I25" s="137"/>
      <c r="J25" s="137"/>
      <c r="K25" s="137"/>
    </row>
    <row r="26" spans="2:11" x14ac:dyDescent="0.3"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2:11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2:11" x14ac:dyDescent="0.3"/>
    <row r="29" spans="2:11" x14ac:dyDescent="0.3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2:11" ht="30" customHeight="1" x14ac:dyDescent="0.3">
      <c r="B30" s="137" t="s">
        <v>10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2:11" x14ac:dyDescent="0.3"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2:11" x14ac:dyDescent="0.3"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2:11" x14ac:dyDescent="0.3"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1" x14ac:dyDescent="0.3"/>
    <row r="35" spans="2:11" x14ac:dyDescent="0.3"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2:11" x14ac:dyDescent="0.3">
      <c r="B36" s="137"/>
      <c r="C36" s="137"/>
      <c r="D36" s="137"/>
      <c r="E36" s="137"/>
      <c r="F36" s="137"/>
      <c r="G36" s="137"/>
      <c r="H36" s="137"/>
      <c r="I36" s="137"/>
      <c r="J36" s="137"/>
      <c r="K36" s="137"/>
    </row>
    <row r="37" spans="2:11" x14ac:dyDescent="0.3"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2:11" x14ac:dyDescent="0.3"/>
    <row r="39" spans="2:11" x14ac:dyDescent="0.3"/>
    <row r="40" spans="2:11" x14ac:dyDescent="0.3"/>
    <row r="41" spans="2:11" x14ac:dyDescent="0.3"/>
    <row r="42" spans="2:11" x14ac:dyDescent="0.3"/>
  </sheetData>
  <mergeCells count="25">
    <mergeCell ref="B4:K4"/>
    <mergeCell ref="B5:K5"/>
    <mergeCell ref="B8:K8"/>
    <mergeCell ref="B9:K9"/>
    <mergeCell ref="B10:K10"/>
    <mergeCell ref="B11:K11"/>
    <mergeCell ref="B12:K12"/>
    <mergeCell ref="B25:K25"/>
    <mergeCell ref="B14:K14"/>
    <mergeCell ref="B24:K24"/>
    <mergeCell ref="B30:K30"/>
    <mergeCell ref="B35:K35"/>
    <mergeCell ref="B15:K15"/>
    <mergeCell ref="B17:K17"/>
    <mergeCell ref="B21:K21"/>
    <mergeCell ref="B16:K16"/>
    <mergeCell ref="B26:K26"/>
    <mergeCell ref="B27:K27"/>
    <mergeCell ref="B29:K29"/>
    <mergeCell ref="B23:K23"/>
    <mergeCell ref="B36:K36"/>
    <mergeCell ref="B37:K37"/>
    <mergeCell ref="B31:K31"/>
    <mergeCell ref="B32:K32"/>
    <mergeCell ref="B33:K33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topLeftCell="A19" zoomScaleNormal="100" workbookViewId="0">
      <selection activeCell="D26" sqref="D2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ht="25.8" x14ac:dyDescent="0.5">
      <c r="B2" s="21" t="s">
        <v>11</v>
      </c>
    </row>
    <row r="3" spans="2:12" x14ac:dyDescent="0.3"/>
    <row r="4" spans="2:12" x14ac:dyDescent="0.3"/>
    <row r="5" spans="2:12" ht="23.4" x14ac:dyDescent="0.45">
      <c r="B5" s="20" t="s">
        <v>12</v>
      </c>
    </row>
    <row r="6" spans="2:12" x14ac:dyDescent="0.3"/>
    <row r="7" spans="2:12" x14ac:dyDescent="0.3"/>
    <row r="8" spans="2:12" x14ac:dyDescent="0.3">
      <c r="B8" s="71" t="s">
        <v>13</v>
      </c>
      <c r="C8" s="23">
        <f>SUM(C13:J13)</f>
        <v>0</v>
      </c>
    </row>
    <row r="9" spans="2:12" x14ac:dyDescent="0.3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3"/>
    <row r="11" spans="2:12" x14ac:dyDescent="0.3">
      <c r="C11" s="141" t="s">
        <v>14</v>
      </c>
      <c r="D11" s="139"/>
      <c r="E11" s="139"/>
      <c r="F11" s="139"/>
      <c r="G11" s="140"/>
      <c r="H11" s="138" t="s">
        <v>15</v>
      </c>
      <c r="I11" s="139"/>
      <c r="J11" s="140"/>
    </row>
    <row r="12" spans="2:12" x14ac:dyDescent="0.3">
      <c r="B12" s="71" t="s">
        <v>16</v>
      </c>
      <c r="C12" s="72" t="s">
        <v>17</v>
      </c>
      <c r="D12" s="73" t="s">
        <v>18</v>
      </c>
      <c r="E12" s="73" t="s">
        <v>19</v>
      </c>
      <c r="F12" s="73" t="s">
        <v>20</v>
      </c>
      <c r="G12" s="73" t="s">
        <v>21</v>
      </c>
      <c r="H12" s="74" t="s">
        <v>22</v>
      </c>
      <c r="I12" s="75" t="s">
        <v>23</v>
      </c>
      <c r="J12" s="76" t="s">
        <v>24</v>
      </c>
    </row>
    <row r="13" spans="2:12" x14ac:dyDescent="0.3">
      <c r="B13" s="71" t="s">
        <v>25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3"/>
    <row r="17" spans="2:11" ht="23.4" x14ac:dyDescent="0.45">
      <c r="B17" s="20" t="s">
        <v>26</v>
      </c>
    </row>
    <row r="18" spans="2:11" x14ac:dyDescent="0.3"/>
    <row r="19" spans="2:11" x14ac:dyDescent="0.3">
      <c r="B19" s="71" t="s">
        <v>27</v>
      </c>
      <c r="C19" s="56">
        <v>2020</v>
      </c>
      <c r="D19" s="22"/>
    </row>
    <row r="20" spans="2:11" x14ac:dyDescent="0.3">
      <c r="B20" s="26" t="s">
        <v>28</v>
      </c>
    </row>
    <row r="21" spans="2:11" x14ac:dyDescent="0.3">
      <c r="B21" s="1"/>
    </row>
    <row r="22" spans="2:11" x14ac:dyDescent="0.3">
      <c r="B22" s="1" t="s">
        <v>29</v>
      </c>
    </row>
    <row r="23" spans="2:11" x14ac:dyDescent="0.3">
      <c r="B23" s="26" t="s">
        <v>30</v>
      </c>
    </row>
    <row r="24" spans="2:11" x14ac:dyDescent="0.3">
      <c r="C24" s="138" t="s">
        <v>31</v>
      </c>
      <c r="D24" s="139"/>
      <c r="E24" s="139"/>
      <c r="F24" s="139"/>
      <c r="G24" s="140"/>
      <c r="H24" s="138" t="s">
        <v>15</v>
      </c>
      <c r="I24" s="139"/>
      <c r="J24" s="140"/>
      <c r="K24" s="77" t="s">
        <v>32</v>
      </c>
    </row>
    <row r="25" spans="2:11" x14ac:dyDescent="0.3">
      <c r="B25" s="71" t="s">
        <v>33</v>
      </c>
      <c r="C25" s="72" t="s">
        <v>17</v>
      </c>
      <c r="D25" s="75" t="s">
        <v>18</v>
      </c>
      <c r="E25" s="75" t="s">
        <v>19</v>
      </c>
      <c r="F25" s="75" t="s">
        <v>20</v>
      </c>
      <c r="G25" s="76" t="s">
        <v>21</v>
      </c>
      <c r="H25" s="74" t="s">
        <v>22</v>
      </c>
      <c r="I25" s="75" t="s">
        <v>23</v>
      </c>
      <c r="J25" s="76" t="s">
        <v>24</v>
      </c>
      <c r="K25" s="78"/>
    </row>
    <row r="26" spans="2:11" x14ac:dyDescent="0.3">
      <c r="B26" s="71" t="s">
        <v>34</v>
      </c>
      <c r="C26" s="57"/>
      <c r="D26" s="58"/>
      <c r="E26" s="58"/>
      <c r="F26" s="58"/>
      <c r="G26" s="59"/>
      <c r="H26" s="57"/>
      <c r="I26" s="58"/>
      <c r="J26" s="59"/>
      <c r="K26" s="121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35</v>
      </c>
      <c r="C28" s="4"/>
      <c r="D28" s="4"/>
      <c r="E28" s="4"/>
      <c r="F28" s="4"/>
      <c r="G28" s="4"/>
    </row>
    <row r="29" spans="2:11" x14ac:dyDescent="0.3">
      <c r="B29" s="26" t="s">
        <v>36</v>
      </c>
      <c r="C29" s="4"/>
      <c r="D29" s="4"/>
      <c r="E29" s="4"/>
      <c r="F29" s="4"/>
      <c r="G29" s="4"/>
    </row>
    <row r="30" spans="2:11" ht="28.8" x14ac:dyDescent="0.3">
      <c r="C30" s="125" t="s">
        <v>37</v>
      </c>
      <c r="D30" s="148" t="s">
        <v>38</v>
      </c>
      <c r="E30" s="148"/>
      <c r="F30" s="4"/>
      <c r="G30" s="4"/>
    </row>
    <row r="31" spans="2:11" x14ac:dyDescent="0.3">
      <c r="C31" s="60">
        <v>25</v>
      </c>
      <c r="D31" s="142" t="s">
        <v>39</v>
      </c>
      <c r="E31" s="143"/>
      <c r="F31" s="4"/>
      <c r="G31" s="4"/>
    </row>
    <row r="32" spans="2:11" x14ac:dyDescent="0.3">
      <c r="C32" s="60">
        <v>50</v>
      </c>
      <c r="D32" s="144" t="s">
        <v>40</v>
      </c>
      <c r="E32" s="145"/>
      <c r="F32" s="4"/>
      <c r="G32" s="4"/>
    </row>
    <row r="33" spans="2:10" x14ac:dyDescent="0.3">
      <c r="C33" s="60">
        <v>75</v>
      </c>
      <c r="D33" s="144" t="s">
        <v>41</v>
      </c>
      <c r="E33" s="145"/>
      <c r="F33" s="4"/>
      <c r="G33" s="4"/>
    </row>
    <row r="34" spans="2:10" x14ac:dyDescent="0.3">
      <c r="C34" s="61">
        <v>100</v>
      </c>
      <c r="D34" s="146" t="s">
        <v>42</v>
      </c>
      <c r="E34" s="147"/>
      <c r="F34" s="4"/>
      <c r="G34" s="4"/>
    </row>
    <row r="35" spans="2:10" x14ac:dyDescent="0.3">
      <c r="C35" s="4"/>
      <c r="D35" s="4"/>
      <c r="E35" s="4"/>
      <c r="F35" s="4"/>
      <c r="G35" s="4"/>
    </row>
    <row r="36" spans="2:10" x14ac:dyDescent="0.3">
      <c r="B36" s="1" t="s">
        <v>43</v>
      </c>
      <c r="C36" s="4"/>
      <c r="D36" s="4"/>
      <c r="E36" s="4"/>
      <c r="F36" s="4"/>
      <c r="G36" s="4"/>
    </row>
    <row r="37" spans="2:10" x14ac:dyDescent="0.3">
      <c r="B37" s="26" t="s">
        <v>44</v>
      </c>
      <c r="C37" s="4"/>
      <c r="D37" s="4"/>
      <c r="E37" s="4"/>
      <c r="F37" s="4"/>
      <c r="G37" s="4"/>
    </row>
    <row r="38" spans="2:10" x14ac:dyDescent="0.3">
      <c r="C38" s="138" t="s">
        <v>31</v>
      </c>
      <c r="D38" s="139"/>
      <c r="E38" s="139"/>
      <c r="F38" s="139"/>
      <c r="G38" s="140"/>
      <c r="H38" s="138" t="s">
        <v>15</v>
      </c>
      <c r="I38" s="139"/>
      <c r="J38" s="140"/>
    </row>
    <row r="39" spans="2:10" x14ac:dyDescent="0.3">
      <c r="C39" s="72" t="s">
        <v>17</v>
      </c>
      <c r="D39" s="73" t="s">
        <v>18</v>
      </c>
      <c r="E39" s="73" t="s">
        <v>19</v>
      </c>
      <c r="F39" s="73" t="s">
        <v>20</v>
      </c>
      <c r="G39" s="73" t="s">
        <v>21</v>
      </c>
      <c r="H39" s="74" t="s">
        <v>22</v>
      </c>
      <c r="I39" s="75" t="s">
        <v>23</v>
      </c>
      <c r="J39" s="76" t="s">
        <v>24</v>
      </c>
    </row>
    <row r="40" spans="2:10" x14ac:dyDescent="0.3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3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3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3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3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3"/>
    <row r="46" spans="2:10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4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customWidth="1"/>
    <col min="2" max="2" width="33.44140625" customWidth="1"/>
    <col min="3" max="4" width="10.6640625" customWidth="1"/>
    <col min="5" max="5" width="12.44140625" customWidth="1"/>
    <col min="6" max="7" width="10.6640625" customWidth="1"/>
    <col min="8" max="8" width="12.6640625" customWidth="1"/>
    <col min="9" max="9" width="10.6640625" customWidth="1"/>
    <col min="10" max="10" width="11.88671875" customWidth="1"/>
    <col min="11" max="11" width="10.6640625" style="5" customWidth="1"/>
    <col min="12" max="12" width="10.6640625" customWidth="1"/>
    <col min="13" max="13" width="13.109375" customWidth="1"/>
    <col min="14" max="16" width="10.6640625" customWidth="1"/>
    <col min="17" max="17" width="21" customWidth="1"/>
    <col min="18" max="19" width="9.109375" customWidth="1"/>
    <col min="20" max="16384" width="9.109375" hidden="1"/>
  </cols>
  <sheetData>
    <row r="1" spans="2:17" x14ac:dyDescent="0.3"/>
    <row r="2" spans="2:17" ht="25.8" x14ac:dyDescent="0.5">
      <c r="B2" s="21" t="s">
        <v>45</v>
      </c>
    </row>
    <row r="3" spans="2:17" x14ac:dyDescent="0.3"/>
    <row r="4" spans="2:17" x14ac:dyDescent="0.3"/>
    <row r="5" spans="2:17" ht="23.4" x14ac:dyDescent="0.45">
      <c r="B5" s="20" t="s">
        <v>12</v>
      </c>
    </row>
    <row r="6" spans="2:17" x14ac:dyDescent="0.3"/>
    <row r="7" spans="2:17" x14ac:dyDescent="0.3">
      <c r="K7"/>
    </row>
    <row r="8" spans="2:17" x14ac:dyDescent="0.3">
      <c r="B8" s="71" t="s">
        <v>13</v>
      </c>
      <c r="C8" s="23">
        <f>SUM(C13:M13)</f>
        <v>0</v>
      </c>
      <c r="K8"/>
    </row>
    <row r="9" spans="2:17" x14ac:dyDescent="0.3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3"/>
    <row r="11" spans="2:17" x14ac:dyDescent="0.3">
      <c r="E11" s="141" t="s">
        <v>14</v>
      </c>
      <c r="F11" s="139"/>
      <c r="G11" s="139"/>
      <c r="H11" s="139"/>
      <c r="I11" s="140"/>
      <c r="J11" s="138" t="s">
        <v>15</v>
      </c>
      <c r="K11" s="139"/>
      <c r="L11" s="139"/>
      <c r="M11" s="140"/>
    </row>
    <row r="12" spans="2:17" ht="28.8" x14ac:dyDescent="0.3">
      <c r="B12" s="71" t="s">
        <v>16</v>
      </c>
      <c r="C12" s="85" t="s">
        <v>46</v>
      </c>
      <c r="D12" s="85" t="s">
        <v>47</v>
      </c>
      <c r="E12" s="72" t="s">
        <v>17</v>
      </c>
      <c r="F12" s="85" t="s">
        <v>18</v>
      </c>
      <c r="G12" s="85" t="s">
        <v>19</v>
      </c>
      <c r="H12" s="85" t="s">
        <v>20</v>
      </c>
      <c r="I12" s="85" t="s">
        <v>21</v>
      </c>
      <c r="J12" s="124" t="s">
        <v>48</v>
      </c>
      <c r="K12" s="124" t="s">
        <v>22</v>
      </c>
      <c r="L12" s="124" t="s">
        <v>23</v>
      </c>
      <c r="M12" s="126" t="s">
        <v>24</v>
      </c>
    </row>
    <row r="13" spans="2:17" x14ac:dyDescent="0.3">
      <c r="B13" s="71" t="s">
        <v>25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3"/>
    <row r="17" spans="2:17" ht="23.4" x14ac:dyDescent="0.45">
      <c r="B17" s="20" t="s">
        <v>26</v>
      </c>
    </row>
    <row r="18" spans="2:17" x14ac:dyDescent="0.3"/>
    <row r="19" spans="2:17" x14ac:dyDescent="0.3">
      <c r="B19" s="71" t="s">
        <v>27</v>
      </c>
      <c r="C19" s="68">
        <v>2020</v>
      </c>
      <c r="D19" s="22"/>
    </row>
    <row r="20" spans="2:17" x14ac:dyDescent="0.3">
      <c r="B20" s="26" t="s">
        <v>28</v>
      </c>
      <c r="K20"/>
    </row>
    <row r="21" spans="2:17" x14ac:dyDescent="0.3">
      <c r="K21"/>
    </row>
    <row r="22" spans="2:17" ht="66.75" customHeight="1" x14ac:dyDescent="0.3">
      <c r="B22" s="71"/>
      <c r="C22" s="149" t="s">
        <v>49</v>
      </c>
      <c r="D22" s="149" t="s">
        <v>50</v>
      </c>
      <c r="E22" s="149" t="s">
        <v>51</v>
      </c>
      <c r="F22" s="152" t="s">
        <v>52</v>
      </c>
      <c r="G22" s="153"/>
      <c r="H22" s="152" t="s">
        <v>53</v>
      </c>
      <c r="I22" s="154"/>
      <c r="J22" s="154"/>
      <c r="K22" s="154"/>
      <c r="L22" s="154"/>
      <c r="M22" s="155"/>
      <c r="N22" s="152" t="s">
        <v>54</v>
      </c>
      <c r="O22" s="154"/>
      <c r="P22" s="155"/>
      <c r="Q22" s="149" t="str">
        <f>B8</f>
        <v>Emisiile totale GES  (tCO2e)</v>
      </c>
    </row>
    <row r="23" spans="2:17" ht="28.8" x14ac:dyDescent="0.3">
      <c r="B23" s="71" t="s">
        <v>55</v>
      </c>
      <c r="C23" s="150"/>
      <c r="D23" s="150"/>
      <c r="E23" s="151"/>
      <c r="F23" s="85" t="s">
        <v>46</v>
      </c>
      <c r="G23" s="85" t="s">
        <v>47</v>
      </c>
      <c r="H23" s="72" t="s">
        <v>17</v>
      </c>
      <c r="I23" s="120" t="s">
        <v>18</v>
      </c>
      <c r="J23" s="120" t="s">
        <v>19</v>
      </c>
      <c r="K23" s="120" t="s">
        <v>20</v>
      </c>
      <c r="L23" s="120" t="s">
        <v>21</v>
      </c>
      <c r="M23" s="124" t="s">
        <v>48</v>
      </c>
      <c r="N23" s="124" t="s">
        <v>22</v>
      </c>
      <c r="O23" s="124" t="s">
        <v>23</v>
      </c>
      <c r="P23" s="126" t="s">
        <v>24</v>
      </c>
      <c r="Q23" s="150"/>
    </row>
    <row r="24" spans="2:17" x14ac:dyDescent="0.3">
      <c r="B24" s="69"/>
      <c r="C24" s="70"/>
      <c r="D24" s="70"/>
      <c r="E24" s="123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3">
      <c r="B25" s="69"/>
      <c r="C25" s="70"/>
      <c r="D25" s="70"/>
      <c r="E25" s="123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3">
      <c r="B26" s="69"/>
      <c r="C26" s="70"/>
      <c r="D26" s="70"/>
      <c r="E26" s="123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3">
      <c r="B27" s="69"/>
      <c r="C27" s="70"/>
      <c r="D27" s="70"/>
      <c r="E27" s="123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3">
      <c r="B28" s="69"/>
      <c r="C28" s="70"/>
      <c r="D28" s="70"/>
      <c r="E28" s="123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3">
      <c r="B29" s="69"/>
      <c r="C29" s="70"/>
      <c r="D29" s="70"/>
      <c r="E29" s="123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3">
      <c r="B30" s="69"/>
      <c r="C30" s="70"/>
      <c r="D30" s="70"/>
      <c r="E30" s="123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3">
      <c r="B31" s="69"/>
      <c r="C31" s="70"/>
      <c r="D31" s="70"/>
      <c r="E31" s="123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3">
      <c r="B32" s="69"/>
      <c r="C32" s="70"/>
      <c r="D32" s="70"/>
      <c r="E32" s="123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3">
      <c r="B33" s="69"/>
      <c r="C33" s="70"/>
      <c r="D33" s="70"/>
      <c r="E33" s="123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3">
      <c r="B34" s="69"/>
      <c r="C34" s="70"/>
      <c r="D34" s="70"/>
      <c r="E34" s="123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3">
      <c r="B35" s="69"/>
      <c r="C35" s="70"/>
      <c r="D35" s="70"/>
      <c r="E35" s="123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3">
      <c r="B36" s="69"/>
      <c r="C36" s="70"/>
      <c r="D36" s="70"/>
      <c r="E36" s="123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3">
      <c r="B37" s="69"/>
      <c r="C37" s="70"/>
      <c r="D37" s="70"/>
      <c r="E37" s="123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3">
      <c r="B38" s="69"/>
      <c r="C38" s="70"/>
      <c r="D38" s="70"/>
      <c r="E38" s="123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3">
      <c r="B39" s="69"/>
      <c r="C39" s="70"/>
      <c r="D39" s="70"/>
      <c r="E39" s="123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3">
      <c r="B40" s="69"/>
      <c r="C40" s="70"/>
      <c r="D40" s="70"/>
      <c r="E40" s="123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3">
      <c r="B41" s="69"/>
      <c r="C41" s="70"/>
      <c r="D41" s="70"/>
      <c r="E41" s="123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3">
      <c r="B42" s="69"/>
      <c r="C42" s="70"/>
      <c r="D42" s="70"/>
      <c r="E42" s="123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3">
      <c r="B43" s="69"/>
      <c r="C43" s="70"/>
      <c r="D43" s="70"/>
      <c r="E43" s="123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3">
      <c r="B44" s="69"/>
      <c r="C44" s="70"/>
      <c r="D44" s="70"/>
      <c r="E44" s="123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3">
      <c r="B45" s="69"/>
      <c r="C45" s="70"/>
      <c r="D45" s="70"/>
      <c r="E45" s="123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3">
      <c r="B46" s="69"/>
      <c r="C46" s="70"/>
      <c r="D46" s="70"/>
      <c r="E46" s="123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3">
      <c r="B47" s="69"/>
      <c r="C47" s="70"/>
      <c r="D47" s="70"/>
      <c r="E47" s="123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3">
      <c r="B48" s="69"/>
      <c r="C48" s="70"/>
      <c r="D48" s="70"/>
      <c r="E48" s="123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3">
      <c r="B49" s="69"/>
      <c r="C49" s="70"/>
      <c r="D49" s="70"/>
      <c r="E49" s="123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3">
      <c r="B50" s="69"/>
      <c r="C50" s="70"/>
      <c r="D50" s="70"/>
      <c r="E50" s="123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3">
      <c r="B51" s="69"/>
      <c r="C51" s="70"/>
      <c r="D51" s="70"/>
      <c r="E51" s="123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3">
      <c r="B52" s="69"/>
      <c r="C52" s="70"/>
      <c r="D52" s="70"/>
      <c r="E52" s="123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3">
      <c r="B53" s="69"/>
      <c r="C53" s="70"/>
      <c r="D53" s="70"/>
      <c r="E53" s="123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3">
      <c r="B54" s="69"/>
      <c r="C54" s="70"/>
      <c r="D54" s="70"/>
      <c r="E54" s="123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3">
      <c r="B55" s="69"/>
      <c r="C55" s="70"/>
      <c r="D55" s="70"/>
      <c r="E55" s="123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3">
      <c r="B56" s="69"/>
      <c r="C56" s="70"/>
      <c r="D56" s="70"/>
      <c r="E56" s="123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3">
      <c r="B57" s="69"/>
      <c r="C57" s="70"/>
      <c r="D57" s="70"/>
      <c r="E57" s="123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3">
      <c r="B58" s="69"/>
      <c r="C58" s="70"/>
      <c r="D58" s="70"/>
      <c r="E58" s="123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3">
      <c r="B59" s="69"/>
      <c r="C59" s="70"/>
      <c r="D59" s="70"/>
      <c r="E59" s="123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3">
      <c r="B60" s="69"/>
      <c r="C60" s="70"/>
      <c r="D60" s="70"/>
      <c r="E60" s="123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3">
      <c r="B61" s="69"/>
      <c r="C61" s="70"/>
      <c r="D61" s="70"/>
      <c r="E61" s="123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3">
      <c r="B62" s="69"/>
      <c r="C62" s="70"/>
      <c r="D62" s="70"/>
      <c r="E62" s="123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3">
      <c r="B63" s="69"/>
      <c r="C63" s="70"/>
      <c r="D63" s="70"/>
      <c r="E63" s="123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3">
      <c r="B64" s="69"/>
      <c r="C64" s="70"/>
      <c r="D64" s="70"/>
      <c r="E64" s="123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3">
      <c r="B65" s="69"/>
      <c r="C65" s="70"/>
      <c r="D65" s="70"/>
      <c r="E65" s="123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3">
      <c r="B66" s="69"/>
      <c r="C66" s="70"/>
      <c r="D66" s="70"/>
      <c r="E66" s="123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3">
      <c r="B67" s="69"/>
      <c r="C67" s="70"/>
      <c r="D67" s="70"/>
      <c r="E67" s="123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3">
      <c r="B68" s="69"/>
      <c r="C68" s="70"/>
      <c r="D68" s="70"/>
      <c r="E68" s="123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3">
      <c r="B69" s="69"/>
      <c r="C69" s="70"/>
      <c r="D69" s="70"/>
      <c r="E69" s="123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3">
      <c r="B70" s="69"/>
      <c r="C70" s="70"/>
      <c r="D70" s="70"/>
      <c r="E70" s="123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3">
      <c r="B71" s="69"/>
      <c r="C71" s="70"/>
      <c r="D71" s="70"/>
      <c r="E71" s="123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3">
      <c r="B72" s="69"/>
      <c r="C72" s="70"/>
      <c r="D72" s="70"/>
      <c r="E72" s="123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3">
      <c r="B73" s="69"/>
      <c r="C73" s="70"/>
      <c r="D73" s="70"/>
      <c r="E73" s="123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3">
      <c r="B74" s="69"/>
      <c r="C74" s="70"/>
      <c r="D74" s="70"/>
      <c r="E74" s="123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3">
      <c r="B75" s="69"/>
      <c r="C75" s="70"/>
      <c r="D75" s="70"/>
      <c r="E75" s="123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3">
      <c r="B76" s="69"/>
      <c r="C76" s="70"/>
      <c r="D76" s="70"/>
      <c r="E76" s="123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3">
      <c r="B77" s="69"/>
      <c r="C77" s="70"/>
      <c r="D77" s="70"/>
      <c r="E77" s="123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3">
      <c r="B78" s="69"/>
      <c r="C78" s="70"/>
      <c r="D78" s="70"/>
      <c r="E78" s="123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3">
      <c r="B79" s="69"/>
      <c r="C79" s="70"/>
      <c r="D79" s="70"/>
      <c r="E79" s="123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3">
      <c r="B80" s="69"/>
      <c r="C80" s="70"/>
      <c r="D80" s="70"/>
      <c r="E80" s="123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3">
      <c r="B81" s="69"/>
      <c r="C81" s="70"/>
      <c r="D81" s="70"/>
      <c r="E81" s="123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3">
      <c r="B82" s="69"/>
      <c r="C82" s="70"/>
      <c r="D82" s="70"/>
      <c r="E82" s="123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3">
      <c r="B83" s="69"/>
      <c r="C83" s="70"/>
      <c r="D83" s="70"/>
      <c r="E83" s="123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3">
      <c r="B84" s="69"/>
      <c r="C84" s="70"/>
      <c r="D84" s="70"/>
      <c r="E84" s="123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3">
      <c r="B85" s="69"/>
      <c r="C85" s="70"/>
      <c r="D85" s="70"/>
      <c r="E85" s="123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3">
      <c r="B86" s="69"/>
      <c r="C86" s="70"/>
      <c r="D86" s="70"/>
      <c r="E86" s="123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3">
      <c r="B87" s="69"/>
      <c r="C87" s="70"/>
      <c r="D87" s="70"/>
      <c r="E87" s="123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3">
      <c r="B88" s="69"/>
      <c r="C88" s="70"/>
      <c r="D88" s="70"/>
      <c r="E88" s="123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3">
      <c r="B89" s="69"/>
      <c r="C89" s="70"/>
      <c r="D89" s="70"/>
      <c r="E89" s="123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3">
      <c r="B90" s="69"/>
      <c r="C90" s="70"/>
      <c r="D90" s="70"/>
      <c r="E90" s="123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3">
      <c r="B91" s="69"/>
      <c r="C91" s="70"/>
      <c r="D91" s="70"/>
      <c r="E91" s="123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3">
      <c r="B92" s="69"/>
      <c r="C92" s="70"/>
      <c r="D92" s="70"/>
      <c r="E92" s="123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3">
      <c r="B93" s="69"/>
      <c r="C93" s="70"/>
      <c r="D93" s="70"/>
      <c r="E93" s="123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3">
      <c r="B94" s="69"/>
      <c r="C94" s="70"/>
      <c r="D94" s="70"/>
      <c r="E94" s="123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3">
      <c r="B95" s="69"/>
      <c r="C95" s="70"/>
      <c r="D95" s="70"/>
      <c r="E95" s="123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3">
      <c r="B96" s="69"/>
      <c r="C96" s="70"/>
      <c r="D96" s="70"/>
      <c r="E96" s="123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3">
      <c r="B97" s="69"/>
      <c r="C97" s="70"/>
      <c r="D97" s="70"/>
      <c r="E97" s="123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3">
      <c r="B98" s="69"/>
      <c r="C98" s="70"/>
      <c r="D98" s="70"/>
      <c r="E98" s="123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3">
      <c r="B99" s="69"/>
      <c r="C99" s="70"/>
      <c r="D99" s="70"/>
      <c r="E99" s="123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3">
      <c r="B100" s="69"/>
      <c r="C100" s="70"/>
      <c r="D100" s="70"/>
      <c r="E100" s="123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3">
      <c r="B101" s="69"/>
      <c r="C101" s="70"/>
      <c r="D101" s="70"/>
      <c r="E101" s="123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3">
      <c r="B102" s="69"/>
      <c r="C102" s="70"/>
      <c r="D102" s="70"/>
      <c r="E102" s="123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3">
      <c r="B103" s="69"/>
      <c r="C103" s="70"/>
      <c r="D103" s="70"/>
      <c r="E103" s="123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3">
      <c r="B104" s="69"/>
      <c r="C104" s="70"/>
      <c r="D104" s="70"/>
      <c r="E104" s="123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3">
      <c r="B105" s="69"/>
      <c r="C105" s="70"/>
      <c r="D105" s="70"/>
      <c r="E105" s="123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3">
      <c r="B106" s="69"/>
      <c r="C106" s="70"/>
      <c r="D106" s="70"/>
      <c r="E106" s="123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3">
      <c r="B107" s="69"/>
      <c r="C107" s="70"/>
      <c r="D107" s="70"/>
      <c r="E107" s="123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3">
      <c r="B108" s="69"/>
      <c r="C108" s="70"/>
      <c r="D108" s="70"/>
      <c r="E108" s="123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3">
      <c r="B109" s="69"/>
      <c r="C109" s="70"/>
      <c r="D109" s="70"/>
      <c r="E109" s="123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3">
      <c r="B110" s="69"/>
      <c r="C110" s="70"/>
      <c r="D110" s="70"/>
      <c r="E110" s="123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3">
      <c r="B111" s="69"/>
      <c r="C111" s="70"/>
      <c r="D111" s="70"/>
      <c r="E111" s="123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3">
      <c r="B112" s="69"/>
      <c r="C112" s="70"/>
      <c r="D112" s="70"/>
      <c r="E112" s="123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3">
      <c r="B113" s="69"/>
      <c r="C113" s="70"/>
      <c r="D113" s="70"/>
      <c r="E113" s="123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3">
      <c r="B114" s="69"/>
      <c r="C114" s="70"/>
      <c r="D114" s="70"/>
      <c r="E114" s="123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3">
      <c r="B115" s="69"/>
      <c r="C115" s="70"/>
      <c r="D115" s="70"/>
      <c r="E115" s="123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3">
      <c r="B116" s="69"/>
      <c r="C116" s="70"/>
      <c r="D116" s="70"/>
      <c r="E116" s="123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3">
      <c r="B117" s="69"/>
      <c r="C117" s="70"/>
      <c r="D117" s="70"/>
      <c r="E117" s="123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3">
      <c r="B118" s="69"/>
      <c r="C118" s="70"/>
      <c r="D118" s="70"/>
      <c r="E118" s="123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3">
      <c r="B119" s="69"/>
      <c r="C119" s="70"/>
      <c r="D119" s="70"/>
      <c r="E119" s="123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3">
      <c r="B120" s="69"/>
      <c r="C120" s="70"/>
      <c r="D120" s="70"/>
      <c r="E120" s="123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3">
      <c r="B121" s="69"/>
      <c r="C121" s="70"/>
      <c r="D121" s="70"/>
      <c r="E121" s="123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3">
      <c r="B122" s="69"/>
      <c r="C122" s="70"/>
      <c r="D122" s="70"/>
      <c r="E122" s="123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3">
      <c r="B123" s="69"/>
      <c r="C123" s="70"/>
      <c r="D123" s="70"/>
      <c r="E123" s="123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3" priority="29">
      <formula>SUM($H24:$M24)&gt;0</formula>
    </cfRule>
    <cfRule type="expression" dxfId="2" priority="30">
      <formula>SUM($F24:$M24)=0</formula>
    </cfRule>
  </conditionalFormatting>
  <conditionalFormatting sqref="H24:M123">
    <cfRule type="expression" dxfId="1" priority="23">
      <formula>SUM($F24:$G24)&gt;0</formula>
    </cfRule>
    <cfRule type="expression" dxfId="0" priority="24">
      <formula>SUM($F24:$P24)=0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3"/>
      <c r="F1" s="13"/>
      <c r="G1" s="13"/>
      <c r="H1" s="13"/>
      <c r="I1" s="13"/>
    </row>
    <row r="2" spans="2:12" ht="25.8" x14ac:dyDescent="0.5">
      <c r="B2" s="21" t="s">
        <v>56</v>
      </c>
      <c r="E2" s="13"/>
      <c r="F2" s="13"/>
      <c r="G2" s="13"/>
      <c r="H2" s="13"/>
      <c r="I2" s="13"/>
    </row>
    <row r="3" spans="2:12" x14ac:dyDescent="0.3">
      <c r="E3" s="13"/>
      <c r="F3" s="13"/>
      <c r="G3" s="13"/>
      <c r="H3" s="13"/>
      <c r="I3" s="13"/>
    </row>
    <row r="4" spans="2:12" x14ac:dyDescent="0.3">
      <c r="E4" s="13"/>
      <c r="F4" s="13"/>
      <c r="G4" s="13"/>
      <c r="H4" s="13"/>
      <c r="I4" s="13"/>
    </row>
    <row r="5" spans="2:12" x14ac:dyDescent="0.3">
      <c r="B5" s="111" t="s">
        <v>57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3">
      <c r="E6" s="13"/>
      <c r="F6" s="13"/>
      <c r="G6" s="13"/>
      <c r="H6" s="13"/>
      <c r="I6" s="13"/>
    </row>
    <row r="7" spans="2:12" x14ac:dyDescent="0.3">
      <c r="B7" s="101"/>
      <c r="C7" s="86"/>
      <c r="D7" s="87"/>
      <c r="E7" s="88" t="s">
        <v>58</v>
      </c>
      <c r="F7" s="88" t="s">
        <v>59</v>
      </c>
      <c r="G7" s="88" t="s">
        <v>60</v>
      </c>
      <c r="H7" s="88" t="s">
        <v>61</v>
      </c>
      <c r="I7" s="88" t="s">
        <v>19</v>
      </c>
      <c r="J7" s="88" t="s">
        <v>20</v>
      </c>
      <c r="K7" s="89" t="s">
        <v>21</v>
      </c>
      <c r="L7" s="28"/>
    </row>
    <row r="8" spans="2:12" x14ac:dyDescent="0.3">
      <c r="B8" s="100" t="str">
        <f>'Metoda Agregata'!D31</f>
        <v>Urbană</v>
      </c>
      <c r="C8" s="90" t="str">
        <f>'Metoda Agregata'!C31&amp;" km/h"</f>
        <v>25 km/h</v>
      </c>
      <c r="D8" s="91" t="s">
        <v>62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5.6" x14ac:dyDescent="0.35">
      <c r="B9" s="94" t="str">
        <f>"kg Emisii ("&amp;'Metoda Agregata'!$C$19&amp;")"</f>
        <v>kg Emisii (2020)</v>
      </c>
      <c r="C9" s="95"/>
      <c r="D9" s="96" t="s">
        <v>63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5.6" x14ac:dyDescent="0.35">
      <c r="B10" s="94"/>
      <c r="C10" s="95"/>
      <c r="D10" s="96" t="s">
        <v>64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5.6" x14ac:dyDescent="0.35">
      <c r="B11" s="94"/>
      <c r="C11" s="95"/>
      <c r="D11" s="96" t="s">
        <v>65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5.6" x14ac:dyDescent="0.35">
      <c r="B12" s="97"/>
      <c r="C12" s="98"/>
      <c r="D12" s="99" t="s">
        <v>66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3">
      <c r="E13" s="28"/>
      <c r="F13" s="28"/>
      <c r="G13" s="28"/>
      <c r="H13" s="28"/>
      <c r="I13" s="28"/>
      <c r="J13" s="28"/>
      <c r="K13" s="28"/>
      <c r="L13" s="28"/>
    </row>
    <row r="14" spans="2:12" x14ac:dyDescent="0.3">
      <c r="B14" s="101"/>
      <c r="C14" s="86"/>
      <c r="D14" s="87"/>
      <c r="E14" s="88" t="s">
        <v>58</v>
      </c>
      <c r="F14" s="88" t="s">
        <v>59</v>
      </c>
      <c r="G14" s="88" t="s">
        <v>60</v>
      </c>
      <c r="H14" s="88" t="s">
        <v>61</v>
      </c>
      <c r="I14" s="88" t="s">
        <v>19</v>
      </c>
      <c r="J14" s="88" t="s">
        <v>20</v>
      </c>
      <c r="K14" s="89" t="s">
        <v>21</v>
      </c>
      <c r="L14" s="28"/>
    </row>
    <row r="15" spans="2:12" x14ac:dyDescent="0.3">
      <c r="B15" s="100" t="str">
        <f>'Metoda Agregata'!D32</f>
        <v>Suburbană</v>
      </c>
      <c r="C15" s="90" t="str">
        <f>'Metoda Agregata'!C32&amp;" km/h"</f>
        <v>50 km/h</v>
      </c>
      <c r="D15" s="91" t="s">
        <v>62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5.6" x14ac:dyDescent="0.35">
      <c r="B16" s="94" t="str">
        <f>"kg Emisii ("&amp;'Metoda Agregata'!$C$19&amp;")"</f>
        <v>kg Emisii (2020)</v>
      </c>
      <c r="C16" s="95"/>
      <c r="D16" s="96" t="s">
        <v>63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5.6" x14ac:dyDescent="0.35">
      <c r="B17" s="94"/>
      <c r="C17" s="95"/>
      <c r="D17" s="96" t="s">
        <v>64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5.6" x14ac:dyDescent="0.35">
      <c r="B18" s="94"/>
      <c r="C18" s="95"/>
      <c r="D18" s="96" t="s">
        <v>65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5.6" x14ac:dyDescent="0.35">
      <c r="B19" s="97"/>
      <c r="C19" s="98"/>
      <c r="D19" s="99" t="s">
        <v>66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3">
      <c r="E20" s="28"/>
      <c r="F20" s="28"/>
      <c r="G20" s="28"/>
      <c r="H20" s="28"/>
      <c r="I20" s="28"/>
      <c r="J20" s="28"/>
      <c r="K20" s="28"/>
      <c r="L20" s="28"/>
    </row>
    <row r="21" spans="2:12" x14ac:dyDescent="0.3">
      <c r="B21" s="101"/>
      <c r="C21" s="86"/>
      <c r="D21" s="87"/>
      <c r="E21" s="88" t="s">
        <v>58</v>
      </c>
      <c r="F21" s="88" t="s">
        <v>59</v>
      </c>
      <c r="G21" s="88" t="s">
        <v>60</v>
      </c>
      <c r="H21" s="88" t="s">
        <v>61</v>
      </c>
      <c r="I21" s="88" t="s">
        <v>19</v>
      </c>
      <c r="J21" s="88" t="s">
        <v>20</v>
      </c>
      <c r="K21" s="89" t="s">
        <v>21</v>
      </c>
      <c r="L21" s="28"/>
    </row>
    <row r="22" spans="2:12" x14ac:dyDescent="0.3">
      <c r="B22" s="100" t="str">
        <f>'Metoda Agregata'!D33</f>
        <v>Rurală</v>
      </c>
      <c r="C22" s="90" t="str">
        <f>'Metoda Agregata'!C33&amp;" km/h"</f>
        <v>75 km/h</v>
      </c>
      <c r="D22" s="91" t="s">
        <v>62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5.6" x14ac:dyDescent="0.35">
      <c r="B23" s="94" t="str">
        <f>"kg Emisii ("&amp;'Metoda Agregata'!$C$19&amp;")"</f>
        <v>kg Emisii (2020)</v>
      </c>
      <c r="C23" s="95"/>
      <c r="D23" s="95" t="s">
        <v>63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5.6" x14ac:dyDescent="0.35">
      <c r="B24" s="94"/>
      <c r="C24" s="95"/>
      <c r="D24" s="95" t="s">
        <v>64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5.6" x14ac:dyDescent="0.35">
      <c r="B25" s="94"/>
      <c r="C25" s="95"/>
      <c r="D25" s="95" t="s">
        <v>65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5.6" x14ac:dyDescent="0.35">
      <c r="B26" s="97"/>
      <c r="C26" s="98"/>
      <c r="D26" s="98" t="s">
        <v>66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3">
      <c r="E27" s="28"/>
      <c r="F27" s="28"/>
      <c r="G27" s="28"/>
      <c r="H27" s="28"/>
      <c r="I27" s="28"/>
      <c r="J27" s="28"/>
      <c r="K27" s="28"/>
      <c r="L27" s="28"/>
    </row>
    <row r="28" spans="2:12" x14ac:dyDescent="0.3">
      <c r="B28" s="101"/>
      <c r="C28" s="86"/>
      <c r="D28" s="87"/>
      <c r="E28" s="88" t="s">
        <v>58</v>
      </c>
      <c r="F28" s="88" t="s">
        <v>59</v>
      </c>
      <c r="G28" s="88" t="s">
        <v>60</v>
      </c>
      <c r="H28" s="88" t="s">
        <v>61</v>
      </c>
      <c r="I28" s="88" t="s">
        <v>19</v>
      </c>
      <c r="J28" s="88" t="s">
        <v>20</v>
      </c>
      <c r="K28" s="89" t="s">
        <v>21</v>
      </c>
      <c r="L28" s="28"/>
    </row>
    <row r="29" spans="2:12" x14ac:dyDescent="0.3">
      <c r="B29" s="100" t="str">
        <f>'Metoda Agregata'!D34</f>
        <v>Autostradă</v>
      </c>
      <c r="C29" s="90" t="str">
        <f>'Metoda Agregata'!C34&amp;" km/h"</f>
        <v>100 km/h</v>
      </c>
      <c r="D29" s="91" t="s">
        <v>62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5.6" x14ac:dyDescent="0.35">
      <c r="B30" s="94" t="str">
        <f>"Emisii ("&amp;'Metoda Agregata'!$C$19&amp;")"</f>
        <v>Emisii (2020)</v>
      </c>
      <c r="C30" s="95"/>
      <c r="D30" s="95" t="s">
        <v>63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5.6" x14ac:dyDescent="0.35">
      <c r="B31" s="94"/>
      <c r="C31" s="95"/>
      <c r="D31" s="95" t="s">
        <v>64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5.6" x14ac:dyDescent="0.35">
      <c r="B32" s="94"/>
      <c r="C32" s="95"/>
      <c r="D32" s="95" t="s">
        <v>65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5.6" x14ac:dyDescent="0.35">
      <c r="B33" s="97"/>
      <c r="C33" s="98"/>
      <c r="D33" s="98" t="s">
        <v>66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3">
      <c r="E34" s="28"/>
      <c r="F34" s="28"/>
      <c r="G34" s="28"/>
      <c r="H34" s="28"/>
      <c r="I34" s="28"/>
      <c r="J34" s="28"/>
      <c r="K34" s="28"/>
      <c r="L34" s="28"/>
    </row>
    <row r="35" spans="2:12" x14ac:dyDescent="0.3">
      <c r="E35" s="28"/>
      <c r="F35" s="28"/>
      <c r="G35" s="28"/>
      <c r="H35" s="28"/>
      <c r="I35" s="28"/>
      <c r="J35" s="28"/>
      <c r="K35" s="28"/>
      <c r="L35" s="28"/>
    </row>
    <row r="36" spans="2:12" x14ac:dyDescent="0.3">
      <c r="B36" s="101"/>
      <c r="C36" s="86"/>
      <c r="D36" s="87"/>
      <c r="E36" s="88" t="s">
        <v>58</v>
      </c>
      <c r="F36" s="88" t="s">
        <v>59</v>
      </c>
      <c r="G36" s="88" t="s">
        <v>60</v>
      </c>
      <c r="H36" s="88" t="s">
        <v>61</v>
      </c>
      <c r="I36" s="88" t="s">
        <v>19</v>
      </c>
      <c r="J36" s="88" t="s">
        <v>20</v>
      </c>
      <c r="K36" s="89" t="s">
        <v>21</v>
      </c>
      <c r="L36" s="103" t="s">
        <v>32</v>
      </c>
    </row>
    <row r="37" spans="2:12" x14ac:dyDescent="0.3">
      <c r="B37" s="100" t="s">
        <v>32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5.6" x14ac:dyDescent="0.35">
      <c r="B38" s="94" t="str">
        <f>"Emissions ("&amp;'Metoda Agregata'!$C$19&amp;")"</f>
        <v>Emissions (2020)</v>
      </c>
      <c r="C38" s="95"/>
      <c r="D38" s="95" t="s">
        <v>63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5.6" x14ac:dyDescent="0.35">
      <c r="B39" s="94"/>
      <c r="C39" s="95"/>
      <c r="D39" s="95" t="s">
        <v>64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5.6" x14ac:dyDescent="0.35">
      <c r="B40" s="94"/>
      <c r="C40" s="95"/>
      <c r="D40" s="95" t="s">
        <v>65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5.6" x14ac:dyDescent="0.35">
      <c r="B41" s="97" t="s">
        <v>67</v>
      </c>
      <c r="C41" s="98"/>
      <c r="D41" s="98" t="s">
        <v>68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1" t="s">
        <v>69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3">
      <c r="E45"/>
      <c r="F45"/>
      <c r="G45"/>
      <c r="H45"/>
      <c r="I45"/>
    </row>
    <row r="46" spans="2:12" x14ac:dyDescent="0.3">
      <c r="B46" t="s">
        <v>22</v>
      </c>
      <c r="D46">
        <f>'Valorile Parametrilor'!N22</f>
        <v>1.82</v>
      </c>
      <c r="E46" t="s">
        <v>70</v>
      </c>
      <c r="F46"/>
      <c r="G46"/>
      <c r="H46"/>
      <c r="I46" s="16"/>
    </row>
    <row r="47" spans="2:12" x14ac:dyDescent="0.3">
      <c r="B47" t="s">
        <v>23</v>
      </c>
      <c r="D47">
        <f>'Valorile Parametrilor'!O22</f>
        <v>1.6</v>
      </c>
      <c r="E47" t="s">
        <v>70</v>
      </c>
      <c r="F47"/>
      <c r="G47"/>
      <c r="H47"/>
      <c r="I47" s="16"/>
    </row>
    <row r="48" spans="2:12" x14ac:dyDescent="0.3">
      <c r="B48" t="s">
        <v>24</v>
      </c>
      <c r="D48">
        <f>'Valorile Parametrilor'!P22</f>
        <v>1.6</v>
      </c>
      <c r="E48" t="s">
        <v>70</v>
      </c>
      <c r="F48"/>
      <c r="G48"/>
      <c r="H48"/>
      <c r="I48"/>
    </row>
    <row r="49" spans="2:10" x14ac:dyDescent="0.3">
      <c r="E49"/>
      <c r="F49"/>
      <c r="G49"/>
      <c r="H49"/>
    </row>
    <row r="50" spans="2:10" x14ac:dyDescent="0.3">
      <c r="E50"/>
      <c r="F50"/>
      <c r="G50"/>
      <c r="H50"/>
    </row>
    <row r="51" spans="2:10" x14ac:dyDescent="0.3">
      <c r="B51" s="104" t="s">
        <v>32</v>
      </c>
      <c r="C51" s="105"/>
      <c r="D51" s="105"/>
      <c r="E51" s="124" t="s">
        <v>22</v>
      </c>
      <c r="F51" s="124" t="s">
        <v>23</v>
      </c>
      <c r="G51" s="126" t="s">
        <v>24</v>
      </c>
      <c r="H51" s="106" t="s">
        <v>32</v>
      </c>
    </row>
    <row r="52" spans="2:10" x14ac:dyDescent="0.3">
      <c r="B52" s="94"/>
      <c r="C52" s="95"/>
      <c r="D52" s="95" t="s">
        <v>71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3">
      <c r="B53" s="94"/>
      <c r="C53" s="95"/>
      <c r="D53" s="95" t="s">
        <v>72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3">
      <c r="B54" s="97" t="str">
        <f>"Emisii ("&amp;'Metoda Agregata'!$C$19&amp;")"</f>
        <v>Emisii (2020)</v>
      </c>
      <c r="C54" s="98"/>
      <c r="D54" s="98" t="s">
        <v>73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ht="25.8" x14ac:dyDescent="0.5">
      <c r="B2" s="21" t="s">
        <v>74</v>
      </c>
    </row>
    <row r="3" spans="2:45" x14ac:dyDescent="0.3"/>
    <row r="4" spans="2:45" x14ac:dyDescent="0.3"/>
    <row r="5" spans="2:45" x14ac:dyDescent="0.3">
      <c r="B5" s="111" t="s">
        <v>75</v>
      </c>
      <c r="C5" s="111"/>
      <c r="D5" s="111"/>
      <c r="E5" s="111"/>
      <c r="F5" s="111"/>
      <c r="G5" s="111" t="s">
        <v>76</v>
      </c>
      <c r="H5" s="111"/>
      <c r="I5" s="111"/>
      <c r="J5" s="111"/>
      <c r="K5" s="111"/>
      <c r="L5" s="111"/>
      <c r="M5" s="111"/>
      <c r="N5" s="111"/>
      <c r="P5" s="111" t="s">
        <v>77</v>
      </c>
      <c r="Q5" s="111"/>
      <c r="R5" s="111"/>
      <c r="S5" s="111"/>
      <c r="T5" s="111" t="s">
        <v>78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79</v>
      </c>
      <c r="AF5" s="111"/>
      <c r="AG5" s="111"/>
      <c r="AH5" s="111" t="s">
        <v>80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3">
      <c r="B6" s="26" t="s">
        <v>81</v>
      </c>
      <c r="P6" s="26" t="s">
        <v>82</v>
      </c>
      <c r="AE6" s="26" t="s">
        <v>83</v>
      </c>
    </row>
    <row r="7" spans="2:45" x14ac:dyDescent="0.3"/>
    <row r="8" spans="2:45" x14ac:dyDescent="0.3">
      <c r="AE8" s="1" t="s">
        <v>84</v>
      </c>
    </row>
    <row r="9" spans="2:45" x14ac:dyDescent="0.3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3"/>
    <row r="11" spans="2:45" ht="28.8" x14ac:dyDescent="0.3">
      <c r="B11" s="104" t="s">
        <v>85</v>
      </c>
      <c r="C11" s="105"/>
      <c r="D11" s="107" t="s">
        <v>46</v>
      </c>
      <c r="E11" s="108" t="s">
        <v>47</v>
      </c>
      <c r="F11" s="108" t="s">
        <v>86</v>
      </c>
      <c r="G11" s="72" t="s">
        <v>17</v>
      </c>
      <c r="H11" s="108" t="s">
        <v>18</v>
      </c>
      <c r="I11" s="108" t="s">
        <v>19</v>
      </c>
      <c r="J11" s="108" t="s">
        <v>20</v>
      </c>
      <c r="K11" s="109" t="s">
        <v>21</v>
      </c>
      <c r="L11" s="124" t="s">
        <v>22</v>
      </c>
      <c r="M11" s="124" t="s">
        <v>23</v>
      </c>
      <c r="N11" s="126" t="s">
        <v>24</v>
      </c>
      <c r="O11" s="1"/>
      <c r="P11" s="104" t="s">
        <v>87</v>
      </c>
      <c r="Q11" s="105" t="s">
        <v>88</v>
      </c>
      <c r="R11" s="107" t="s">
        <v>47</v>
      </c>
      <c r="S11" s="108" t="s">
        <v>86</v>
      </c>
      <c r="T11" s="127" t="s">
        <v>89</v>
      </c>
      <c r="U11" s="127" t="s">
        <v>90</v>
      </c>
      <c r="V11" s="127" t="s">
        <v>91</v>
      </c>
      <c r="W11" s="127" t="s">
        <v>92</v>
      </c>
      <c r="X11" s="108" t="s">
        <v>19</v>
      </c>
      <c r="Y11" s="109" t="s">
        <v>20</v>
      </c>
      <c r="Z11" s="104" t="s">
        <v>21</v>
      </c>
      <c r="AA11" s="128" t="s">
        <v>22</v>
      </c>
      <c r="AB11" s="129" t="s">
        <v>23</v>
      </c>
      <c r="AC11" s="130" t="s">
        <v>24</v>
      </c>
      <c r="AD11" s="1"/>
      <c r="AE11" s="104" t="s">
        <v>87</v>
      </c>
      <c r="AF11" s="105" t="s">
        <v>88</v>
      </c>
      <c r="AG11" s="107" t="s">
        <v>47</v>
      </c>
      <c r="AH11" s="108" t="s">
        <v>86</v>
      </c>
      <c r="AI11" s="127" t="s">
        <v>89</v>
      </c>
      <c r="AJ11" s="127" t="s">
        <v>90</v>
      </c>
      <c r="AK11" s="127" t="s">
        <v>91</v>
      </c>
      <c r="AL11" s="127" t="s">
        <v>92</v>
      </c>
      <c r="AM11" s="108" t="s">
        <v>19</v>
      </c>
      <c r="AN11" s="109" t="s">
        <v>20</v>
      </c>
      <c r="AO11" s="104" t="s">
        <v>21</v>
      </c>
      <c r="AP11" s="128" t="s">
        <v>22</v>
      </c>
      <c r="AQ11" s="129" t="s">
        <v>23</v>
      </c>
      <c r="AR11" s="130" t="s">
        <v>24</v>
      </c>
      <c r="AS11" s="110" t="s">
        <v>84</v>
      </c>
    </row>
    <row r="12" spans="2:45" x14ac:dyDescent="0.3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3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3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3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3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3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3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3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3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3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3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3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3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3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3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3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3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3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3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3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3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3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3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3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3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3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3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3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3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3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3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3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3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3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3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3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3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3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3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3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3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3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3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3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3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3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3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3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3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3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3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3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3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3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3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3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3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3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3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3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3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3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3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3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3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3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3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3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3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3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3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3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3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3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3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3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3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3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3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3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3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3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3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3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3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3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3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3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3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3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3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3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3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3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3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3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3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3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3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3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3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3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3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3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3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3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3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3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3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3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2:16" x14ac:dyDescent="0.3"/>
    <row r="2" spans="2:16" ht="25.8" x14ac:dyDescent="0.5">
      <c r="B2" s="21" t="s">
        <v>93</v>
      </c>
    </row>
    <row r="3" spans="2:16" x14ac:dyDescent="0.3"/>
    <row r="4" spans="2:16" x14ac:dyDescent="0.3">
      <c r="B4" s="111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3"/>
    <row r="6" spans="2:16" x14ac:dyDescent="0.3">
      <c r="B6" s="3" t="s">
        <v>16</v>
      </c>
      <c r="C6" s="3" t="s">
        <v>95</v>
      </c>
      <c r="D6" s="3" t="s">
        <v>96</v>
      </c>
    </row>
    <row r="7" spans="2:16" x14ac:dyDescent="0.3">
      <c r="B7" s="4" t="s">
        <v>17</v>
      </c>
      <c r="C7" s="119">
        <v>0.65</v>
      </c>
      <c r="D7" s="119">
        <v>0.35</v>
      </c>
      <c r="G7" s="131" t="s">
        <v>97</v>
      </c>
      <c r="H7" s="135"/>
      <c r="I7" s="135"/>
      <c r="J7" s="135"/>
      <c r="K7" s="135"/>
      <c r="L7" s="135"/>
      <c r="M7" s="135"/>
      <c r="N7" s="135"/>
    </row>
    <row r="8" spans="2:16" x14ac:dyDescent="0.3">
      <c r="B8" t="s">
        <v>18</v>
      </c>
      <c r="C8" s="119">
        <v>0.5</v>
      </c>
      <c r="D8" s="119">
        <v>0.5</v>
      </c>
      <c r="G8" s="131" t="s">
        <v>98</v>
      </c>
      <c r="H8" s="135"/>
      <c r="I8" s="135"/>
      <c r="J8" s="135"/>
      <c r="K8" s="135"/>
      <c r="L8" s="135"/>
      <c r="M8" s="135"/>
      <c r="N8" s="135"/>
    </row>
    <row r="9" spans="2:16" x14ac:dyDescent="0.3">
      <c r="B9" t="s">
        <v>99</v>
      </c>
      <c r="C9" s="119">
        <v>0.6</v>
      </c>
      <c r="D9" s="119">
        <v>0.4</v>
      </c>
      <c r="G9" s="131" t="s">
        <v>100</v>
      </c>
      <c r="H9" s="135"/>
      <c r="I9" s="135"/>
      <c r="J9" s="135"/>
      <c r="K9" s="135"/>
      <c r="L9" s="135"/>
      <c r="M9" s="135"/>
      <c r="N9" s="135"/>
    </row>
    <row r="10" spans="2:16" x14ac:dyDescent="0.3">
      <c r="G10" s="132"/>
      <c r="H10" s="133"/>
      <c r="I10" s="133"/>
      <c r="J10" s="133"/>
      <c r="K10" s="133"/>
      <c r="L10" s="133"/>
      <c r="M10" s="133"/>
      <c r="N10" s="133"/>
    </row>
    <row r="11" spans="2:16" x14ac:dyDescent="0.3">
      <c r="B11" s="1" t="s">
        <v>16</v>
      </c>
      <c r="C11" s="1" t="s">
        <v>19</v>
      </c>
      <c r="D11" s="1" t="s">
        <v>20</v>
      </c>
      <c r="E11" s="1" t="s">
        <v>21</v>
      </c>
      <c r="G11" s="132"/>
      <c r="H11" s="133"/>
      <c r="I11" s="133"/>
      <c r="J11" s="133"/>
      <c r="K11" s="133"/>
      <c r="L11" s="133"/>
      <c r="M11" s="133"/>
      <c r="N11" s="133"/>
    </row>
    <row r="12" spans="2:16" x14ac:dyDescent="0.3">
      <c r="B12" t="s">
        <v>47</v>
      </c>
      <c r="C12" s="136">
        <v>9.3329999999999996E-2</v>
      </c>
      <c r="D12" s="136">
        <v>0.73333000000000004</v>
      </c>
      <c r="E12" s="136">
        <v>0.17333000000000001</v>
      </c>
      <c r="G12" s="131" t="s">
        <v>101</v>
      </c>
      <c r="H12" s="135"/>
      <c r="I12" s="135"/>
      <c r="J12" s="135"/>
      <c r="K12" s="135"/>
      <c r="L12" s="133"/>
      <c r="M12" s="133"/>
      <c r="N12" s="133"/>
    </row>
    <row r="13" spans="2:16" x14ac:dyDescent="0.3">
      <c r="C13" s="8"/>
      <c r="D13" s="8"/>
      <c r="E13" s="8"/>
    </row>
    <row r="14" spans="2:16" x14ac:dyDescent="0.3">
      <c r="B14" t="s">
        <v>102</v>
      </c>
      <c r="C14" t="s">
        <v>103</v>
      </c>
    </row>
    <row r="15" spans="2:16" x14ac:dyDescent="0.3"/>
    <row r="16" spans="2:16" x14ac:dyDescent="0.3">
      <c r="B16" s="111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3">
      <c r="B17" s="26" t="s">
        <v>105</v>
      </c>
    </row>
    <row r="18" spans="2:16" x14ac:dyDescent="0.3"/>
    <row r="19" spans="2:16" x14ac:dyDescent="0.3">
      <c r="B19" s="19" t="s">
        <v>106</v>
      </c>
      <c r="L19" s="19" t="s">
        <v>107</v>
      </c>
    </row>
    <row r="20" spans="2:16" x14ac:dyDescent="0.3">
      <c r="B20" s="3" t="s">
        <v>108</v>
      </c>
      <c r="C20" s="156" t="s">
        <v>95</v>
      </c>
      <c r="D20" s="156"/>
      <c r="E20" s="156"/>
      <c r="F20" s="156"/>
      <c r="G20" s="156" t="s">
        <v>96</v>
      </c>
      <c r="H20" s="156"/>
      <c r="I20" s="156"/>
      <c r="J20" s="156"/>
      <c r="L20" s="157" t="s">
        <v>70</v>
      </c>
      <c r="M20" s="157"/>
      <c r="N20" s="157"/>
      <c r="O20" s="157"/>
    </row>
    <row r="21" spans="2:16" ht="28.8" x14ac:dyDescent="0.3">
      <c r="B21" s="3"/>
      <c r="C21" s="3" t="s">
        <v>109</v>
      </c>
      <c r="D21" s="3" t="s">
        <v>110</v>
      </c>
      <c r="E21" s="3" t="s">
        <v>111</v>
      </c>
      <c r="F21" s="3" t="s">
        <v>112</v>
      </c>
      <c r="G21" s="3" t="s">
        <v>109</v>
      </c>
      <c r="H21" s="3" t="s">
        <v>110</v>
      </c>
      <c r="I21" s="3" t="s">
        <v>111</v>
      </c>
      <c r="J21" s="3" t="s">
        <v>112</v>
      </c>
      <c r="M21" s="124" t="s">
        <v>48</v>
      </c>
      <c r="N21" s="124" t="s">
        <v>22</v>
      </c>
      <c r="O21" s="124" t="s">
        <v>23</v>
      </c>
      <c r="P21" s="126" t="s">
        <v>24</v>
      </c>
    </row>
    <row r="22" spans="2:16" x14ac:dyDescent="0.3">
      <c r="B22" s="3" t="s">
        <v>113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3">
      <c r="B23" s="3" t="s">
        <v>18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3">
      <c r="B24" s="3" t="s">
        <v>19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58" t="s">
        <v>114</v>
      </c>
      <c r="N24" t="s">
        <v>115</v>
      </c>
      <c r="O24" t="s">
        <v>116</v>
      </c>
    </row>
    <row r="25" spans="2:16" x14ac:dyDescent="0.3">
      <c r="B25" s="3" t="s">
        <v>20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58"/>
      <c r="N25" t="s">
        <v>117</v>
      </c>
    </row>
    <row r="26" spans="2:16" x14ac:dyDescent="0.3">
      <c r="B26" s="3" t="s">
        <v>21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3"/>
    <row r="28" spans="2:16" x14ac:dyDescent="0.3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119</v>
      </c>
      <c r="N28" s="19" t="s">
        <v>119</v>
      </c>
      <c r="O28" s="19" t="s">
        <v>119</v>
      </c>
      <c r="P28" s="19" t="s">
        <v>119</v>
      </c>
    </row>
    <row r="29" spans="2:16" ht="28.8" x14ac:dyDescent="0.3">
      <c r="B29" s="6" t="s">
        <v>120</v>
      </c>
      <c r="C29" s="3" t="s">
        <v>108</v>
      </c>
      <c r="D29" s="3"/>
      <c r="E29" s="34"/>
      <c r="F29" s="34" t="s">
        <v>121</v>
      </c>
      <c r="G29" s="34" t="s">
        <v>122</v>
      </c>
      <c r="H29" s="34" t="s">
        <v>60</v>
      </c>
      <c r="I29" s="34" t="s">
        <v>61</v>
      </c>
      <c r="J29" s="34" t="s">
        <v>19</v>
      </c>
      <c r="K29" s="34" t="s">
        <v>20</v>
      </c>
      <c r="L29" s="34" t="s">
        <v>21</v>
      </c>
      <c r="M29" s="134" t="s">
        <v>48</v>
      </c>
      <c r="N29" s="134" t="s">
        <v>22</v>
      </c>
      <c r="O29" s="134" t="s">
        <v>23</v>
      </c>
      <c r="P29" s="134" t="s">
        <v>24</v>
      </c>
    </row>
    <row r="30" spans="2:16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3">
      <c r="B35" s="15" t="s">
        <v>123</v>
      </c>
      <c r="E35" s="28"/>
      <c r="F35" s="28"/>
      <c r="G35" s="28"/>
      <c r="H35" s="28"/>
      <c r="I35" s="28"/>
      <c r="J35" s="28"/>
      <c r="K35" s="28"/>
      <c r="L35" s="28"/>
      <c r="M35" s="19" t="s">
        <v>119</v>
      </c>
      <c r="N35" s="19" t="s">
        <v>119</v>
      </c>
      <c r="O35" s="19" t="s">
        <v>119</v>
      </c>
      <c r="P35" s="19" t="s">
        <v>119</v>
      </c>
    </row>
    <row r="36" spans="2:16" ht="28.8" x14ac:dyDescent="0.3">
      <c r="B36" t="s">
        <v>124</v>
      </c>
      <c r="D36" s="34" t="s">
        <v>46</v>
      </c>
      <c r="E36" s="34" t="s">
        <v>47</v>
      </c>
      <c r="F36" s="34" t="s">
        <v>121</v>
      </c>
      <c r="G36" s="34" t="s">
        <v>122</v>
      </c>
      <c r="H36" s="34" t="s">
        <v>60</v>
      </c>
      <c r="I36" s="34" t="s">
        <v>61</v>
      </c>
      <c r="J36" s="34" t="s">
        <v>19</v>
      </c>
      <c r="K36" s="34" t="s">
        <v>20</v>
      </c>
      <c r="L36" s="34" t="s">
        <v>21</v>
      </c>
      <c r="M36" s="134" t="s">
        <v>48</v>
      </c>
      <c r="N36" s="134" t="s">
        <v>22</v>
      </c>
      <c r="O36" s="134" t="s">
        <v>23</v>
      </c>
      <c r="P36" s="134" t="s">
        <v>24</v>
      </c>
    </row>
    <row r="37" spans="2:16" x14ac:dyDescent="0.3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3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3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3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3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3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3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3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3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3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3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3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3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3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3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3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3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3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3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3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3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3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3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3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3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3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3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3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3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3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3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3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3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3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3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3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3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3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3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3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3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3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3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3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3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3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3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3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3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3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3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3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3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3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3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3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3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3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3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3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3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3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3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3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3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3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3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3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3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3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3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3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3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3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3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3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3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3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3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3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3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3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3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3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3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3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3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3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3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3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3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3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3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3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3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3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3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3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3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3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3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3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3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3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3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3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3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3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3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3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3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3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3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3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3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3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3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3">
      <c r="B154" s="37" t="s">
        <v>125</v>
      </c>
      <c r="C154" s="37" t="s">
        <v>126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3">
      <c r="E155" s="28"/>
      <c r="F155" s="28"/>
      <c r="G155" s="28"/>
      <c r="H155" s="28"/>
      <c r="I155" s="28"/>
      <c r="J155" s="28"/>
      <c r="K155" s="28"/>
      <c r="L155" s="28"/>
    </row>
    <row r="156" spans="2:16" x14ac:dyDescent="0.3">
      <c r="E156" s="28"/>
      <c r="F156" s="28"/>
      <c r="G156" s="28"/>
      <c r="H156" s="28"/>
      <c r="I156" s="28"/>
      <c r="J156" s="28"/>
      <c r="K156" s="28"/>
      <c r="L156" s="28"/>
    </row>
    <row r="157" spans="2:16" x14ac:dyDescent="0.3">
      <c r="B157" s="111" t="s">
        <v>127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3">
      <c r="B158" s="26" t="s">
        <v>128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3">
      <c r="E159" s="28"/>
      <c r="F159" s="28"/>
      <c r="G159" s="28"/>
      <c r="H159" s="28"/>
      <c r="I159" s="28"/>
      <c r="J159" s="28"/>
      <c r="K159" s="28"/>
      <c r="L159" s="28"/>
    </row>
    <row r="160" spans="2:16" x14ac:dyDescent="0.3">
      <c r="B160" t="s">
        <v>129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3"/>
    <row r="162" spans="2:37" ht="28.8" x14ac:dyDescent="0.3">
      <c r="D162" s="3" t="s">
        <v>46</v>
      </c>
      <c r="E162" s="3" t="s">
        <v>47</v>
      </c>
      <c r="F162" s="34" t="s">
        <v>121</v>
      </c>
      <c r="G162" s="34" t="s">
        <v>122</v>
      </c>
      <c r="H162" s="34" t="s">
        <v>60</v>
      </c>
      <c r="I162" s="34" t="s">
        <v>61</v>
      </c>
      <c r="J162" s="34" t="s">
        <v>19</v>
      </c>
      <c r="K162" s="34" t="s">
        <v>20</v>
      </c>
      <c r="L162" s="34" t="s">
        <v>21</v>
      </c>
      <c r="M162" s="134" t="s">
        <v>48</v>
      </c>
      <c r="N162" s="134" t="s">
        <v>22</v>
      </c>
      <c r="O162" s="134" t="s">
        <v>23</v>
      </c>
      <c r="P162" s="134" t="s">
        <v>24</v>
      </c>
    </row>
    <row r="163" spans="2:37" x14ac:dyDescent="0.3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130</v>
      </c>
      <c r="N163">
        <v>1</v>
      </c>
      <c r="O163">
        <v>1</v>
      </c>
      <c r="P163">
        <v>1</v>
      </c>
    </row>
    <row r="164" spans="2:37" x14ac:dyDescent="0.3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3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3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3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3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3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3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3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3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3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3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3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3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3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3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3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3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3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3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3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3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3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3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3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3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3">
      <c r="AG189" s="17"/>
      <c r="AH189" s="17"/>
      <c r="AI189" s="17"/>
      <c r="AJ189" s="17"/>
      <c r="AK189" s="17"/>
    </row>
    <row r="190" spans="2:37" x14ac:dyDescent="0.3">
      <c r="B190" t="s">
        <v>125</v>
      </c>
      <c r="C190" s="37" t="s">
        <v>131</v>
      </c>
      <c r="S190" s="17"/>
      <c r="T190" s="17"/>
    </row>
    <row r="191" spans="2:37" x14ac:dyDescent="0.3"/>
    <row r="192" spans="2:37" x14ac:dyDescent="0.3">
      <c r="B192" s="111" t="s">
        <v>132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3">
      <c r="B193" s="26" t="s">
        <v>133</v>
      </c>
    </row>
    <row r="194" spans="2:16" x14ac:dyDescent="0.3"/>
    <row r="195" spans="2:16" x14ac:dyDescent="0.3">
      <c r="B195" s="1" t="s">
        <v>134</v>
      </c>
      <c r="C195" s="1" t="s">
        <v>135</v>
      </c>
      <c r="H195" s="9"/>
      <c r="I195" s="9"/>
      <c r="J195" s="9"/>
      <c r="K195" s="9"/>
    </row>
    <row r="196" spans="2:16" x14ac:dyDescent="0.3">
      <c r="B196" s="1"/>
      <c r="C196" s="1" t="s">
        <v>95</v>
      </c>
      <c r="D196" s="1" t="s">
        <v>96</v>
      </c>
      <c r="H196" s="9"/>
      <c r="I196" s="9"/>
      <c r="J196" s="9"/>
      <c r="K196" s="9"/>
    </row>
    <row r="197" spans="2:16" ht="15.6" x14ac:dyDescent="0.35">
      <c r="B197" t="s">
        <v>63</v>
      </c>
      <c r="C197" s="116">
        <v>2.25</v>
      </c>
      <c r="D197" s="116">
        <v>2.66</v>
      </c>
      <c r="E197" s="10"/>
      <c r="J197" s="9"/>
      <c r="K197" s="9"/>
    </row>
    <row r="198" spans="2:16" ht="15.6" x14ac:dyDescent="0.35">
      <c r="B198" t="s">
        <v>64</v>
      </c>
      <c r="C198" s="122">
        <f>0.26/1000</f>
        <v>2.6000000000000003E-4</v>
      </c>
      <c r="D198" s="122">
        <f>0.14/1000</f>
        <v>1.4000000000000001E-4</v>
      </c>
      <c r="E198" s="2"/>
    </row>
    <row r="199" spans="2:16" ht="15.6" x14ac:dyDescent="0.35">
      <c r="B199" t="s">
        <v>65</v>
      </c>
      <c r="C199" s="122">
        <f>0.81/1000</f>
        <v>8.1000000000000006E-4</v>
      </c>
      <c r="D199" s="122">
        <f>0.14/1000</f>
        <v>1.4000000000000001E-4</v>
      </c>
      <c r="E199" s="2"/>
    </row>
    <row r="200" spans="2:16" x14ac:dyDescent="0.3">
      <c r="B200" t="s">
        <v>136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3">
      <c r="C201" s="11"/>
      <c r="D201" s="12"/>
    </row>
    <row r="202" spans="2:16" x14ac:dyDescent="0.3">
      <c r="B202" t="s">
        <v>102</v>
      </c>
      <c r="C202" s="37" t="s">
        <v>131</v>
      </c>
    </row>
    <row r="203" spans="2:16" x14ac:dyDescent="0.3"/>
    <row r="204" spans="2:16" x14ac:dyDescent="0.3">
      <c r="B204" s="111" t="s">
        <v>137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3">
      <c r="B205" s="26" t="s">
        <v>138</v>
      </c>
    </row>
    <row r="206" spans="2:16" x14ac:dyDescent="0.3"/>
    <row r="207" spans="2:16" ht="15.6" x14ac:dyDescent="0.35">
      <c r="B207" t="s">
        <v>139</v>
      </c>
      <c r="C207" s="115">
        <v>0.47899999999999998</v>
      </c>
      <c r="D207" t="s">
        <v>140</v>
      </c>
      <c r="F207" t="s">
        <v>141</v>
      </c>
    </row>
    <row r="208" spans="2:16" x14ac:dyDescent="0.3"/>
    <row r="209" spans="2:16" x14ac:dyDescent="0.3">
      <c r="B209" t="s">
        <v>102</v>
      </c>
      <c r="C209" s="55" t="s">
        <v>142</v>
      </c>
    </row>
    <row r="210" spans="2:16" x14ac:dyDescent="0.3"/>
    <row r="211" spans="2:16" x14ac:dyDescent="0.3">
      <c r="B211" s="111" t="s">
        <v>143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3">
      <c r="B212" s="26" t="s">
        <v>144</v>
      </c>
    </row>
    <row r="213" spans="2:16" x14ac:dyDescent="0.3"/>
    <row r="214" spans="2:16" x14ac:dyDescent="0.3">
      <c r="B214" s="1" t="s">
        <v>134</v>
      </c>
      <c r="C214" s="1" t="s">
        <v>145</v>
      </c>
    </row>
    <row r="215" spans="2:16" ht="15.6" x14ac:dyDescent="0.35">
      <c r="B215" t="s">
        <v>63</v>
      </c>
      <c r="C215" s="114">
        <v>1</v>
      </c>
    </row>
    <row r="216" spans="2:16" ht="15.6" x14ac:dyDescent="0.35">
      <c r="B216" t="s">
        <v>64</v>
      </c>
      <c r="C216" s="114">
        <v>298</v>
      </c>
    </row>
    <row r="217" spans="2:16" ht="15.6" x14ac:dyDescent="0.35">
      <c r="B217" t="s">
        <v>65</v>
      </c>
      <c r="C217" s="114">
        <v>23</v>
      </c>
    </row>
    <row r="218" spans="2:16" x14ac:dyDescent="0.3">
      <c r="C218" s="7"/>
    </row>
    <row r="219" spans="2:16" x14ac:dyDescent="0.3">
      <c r="B219" t="s">
        <v>102</v>
      </c>
      <c r="C219" s="37" t="s">
        <v>131</v>
      </c>
    </row>
    <row r="220" spans="2:16" x14ac:dyDescent="0.3"/>
    <row r="221" spans="2:16" x14ac:dyDescent="0.3"/>
    <row r="222" spans="2:16" x14ac:dyDescent="0.3"/>
    <row r="223" spans="2:16" x14ac:dyDescent="0.3"/>
    <row r="224" spans="2:16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2" ma:contentTypeDescription="Create a new document." ma:contentTypeScope="" ma:versionID="a98d71291ddf75916a6cecc1d4b157e9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a9e7720e33f626eb1bc8bb869fdc0b8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D7955F05-CBB1-4476-9646-12EF99CA22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DEC702-36B0-49C7-86A1-C675246342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d65882-afcc-44e0-9f9d-a3a19484025c"/>
    <ds:schemaRef ds:uri="7dad44aa-71bc-4b74-b805-970d02198a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53A8C2-048C-4E5B-B4C8-8C96FB4EBF99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Manager/>
  <Company>European Investment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OBrien</dc:creator>
  <cp:keywords/>
  <dc:description/>
  <cp:lastModifiedBy>Cristina Tompa</cp:lastModifiedBy>
  <cp:revision/>
  <dcterms:created xsi:type="dcterms:W3CDTF">2016-01-11T08:36:58Z</dcterms:created>
  <dcterms:modified xsi:type="dcterms:W3CDTF">2023-07-10T15:04:32Z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